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1\share2\決算・予算（ﾎｰﾑﾍﾟｰｼﾞ用）\R7\"/>
    </mc:Choice>
  </mc:AlternateContent>
  <xr:revisionPtr revIDLastSave="0" documentId="8_{9380A6F8-2334-4DD8-837F-71A46F8A10BC}" xr6:coauthVersionLast="47" xr6:coauthVersionMax="47" xr10:uidLastSave="{00000000-0000-0000-0000-000000000000}"/>
  <bookViews>
    <workbookView xWindow="3210" yWindow="0" windowWidth="16365" windowHeight="15480" xr2:uid="{73065F22-76D1-41C5-94BF-5D9B8E869794}"/>
  </bookViews>
  <sheets>
    <sheet name="予算書各事業所 (R8.3)" sheetId="1" r:id="rId1"/>
  </sheets>
  <definedNames>
    <definedName name="_xlnm.Print_Area" localSheetId="0">'予算書各事業所 (R8.3)'!$A$1:$K$131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8" i="1" l="1"/>
  <c r="F128" i="1"/>
  <c r="E128" i="1"/>
  <c r="J127" i="1"/>
  <c r="I127" i="1"/>
  <c r="H127" i="1"/>
  <c r="G127" i="1"/>
  <c r="F127" i="1"/>
  <c r="D126" i="1"/>
  <c r="D127" i="1" s="1"/>
  <c r="J124" i="1"/>
  <c r="J128" i="1" s="1"/>
  <c r="I124" i="1"/>
  <c r="H124" i="1"/>
  <c r="H128" i="1" s="1"/>
  <c r="G124" i="1"/>
  <c r="G128" i="1" s="1"/>
  <c r="F124" i="1"/>
  <c r="E124" i="1"/>
  <c r="D123" i="1"/>
  <c r="D122" i="1"/>
  <c r="D121" i="1"/>
  <c r="D124" i="1" s="1"/>
  <c r="D128" i="1" s="1"/>
  <c r="G119" i="1"/>
  <c r="G120" i="1" s="1"/>
  <c r="D118" i="1"/>
  <c r="D117" i="1"/>
  <c r="J116" i="1"/>
  <c r="I116" i="1"/>
  <c r="H116" i="1"/>
  <c r="G116" i="1"/>
  <c r="D116" i="1" s="1"/>
  <c r="F116" i="1"/>
  <c r="D115" i="1"/>
  <c r="D114" i="1"/>
  <c r="D113" i="1"/>
  <c r="D112" i="1"/>
  <c r="D111" i="1"/>
  <c r="D110" i="1"/>
  <c r="J109" i="1"/>
  <c r="I109" i="1"/>
  <c r="I119" i="1" s="1"/>
  <c r="I120" i="1" s="1"/>
  <c r="H109" i="1"/>
  <c r="H119" i="1" s="1"/>
  <c r="G109" i="1"/>
  <c r="F109" i="1"/>
  <c r="D109" i="1"/>
  <c r="D108" i="1"/>
  <c r="J107" i="1"/>
  <c r="J119" i="1" s="1"/>
  <c r="J120" i="1" s="1"/>
  <c r="I107" i="1"/>
  <c r="H107" i="1"/>
  <c r="G107" i="1"/>
  <c r="F107" i="1"/>
  <c r="F119" i="1" s="1"/>
  <c r="J106" i="1"/>
  <c r="I106" i="1"/>
  <c r="H106" i="1"/>
  <c r="G106" i="1"/>
  <c r="F106" i="1"/>
  <c r="E106" i="1"/>
  <c r="D105" i="1"/>
  <c r="D104" i="1"/>
  <c r="H102" i="1"/>
  <c r="D101" i="1"/>
  <c r="D100" i="1"/>
  <c r="D99" i="1"/>
  <c r="J98" i="1"/>
  <c r="I98" i="1"/>
  <c r="H98" i="1"/>
  <c r="G98" i="1"/>
  <c r="F98" i="1"/>
  <c r="E98" i="1"/>
  <c r="D98" i="1" s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J84" i="1"/>
  <c r="J71" i="1" s="1"/>
  <c r="I84" i="1"/>
  <c r="I71" i="1" s="1"/>
  <c r="H84" i="1"/>
  <c r="G84" i="1"/>
  <c r="G71" i="1" s="1"/>
  <c r="F84" i="1"/>
  <c r="D84" i="1" s="1"/>
  <c r="D83" i="1"/>
  <c r="D82" i="1"/>
  <c r="D81" i="1"/>
  <c r="D80" i="1"/>
  <c r="D79" i="1"/>
  <c r="D78" i="1"/>
  <c r="D77" i="1"/>
  <c r="D76" i="1"/>
  <c r="D75" i="1"/>
  <c r="D74" i="1"/>
  <c r="D73" i="1"/>
  <c r="D72" i="1"/>
  <c r="H71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J48" i="1"/>
  <c r="I48" i="1"/>
  <c r="H48" i="1"/>
  <c r="G48" i="1"/>
  <c r="F48" i="1"/>
  <c r="D48" i="1" s="1"/>
  <c r="E48" i="1"/>
  <c r="D47" i="1"/>
  <c r="D46" i="1"/>
  <c r="D45" i="1"/>
  <c r="D44" i="1"/>
  <c r="D43" i="1"/>
  <c r="D42" i="1"/>
  <c r="J41" i="1"/>
  <c r="I41" i="1"/>
  <c r="H41" i="1"/>
  <c r="G41" i="1"/>
  <c r="G102" i="1" s="1"/>
  <c r="F41" i="1"/>
  <c r="E41" i="1"/>
  <c r="D39" i="1"/>
  <c r="D38" i="1"/>
  <c r="D37" i="1"/>
  <c r="J36" i="1"/>
  <c r="I36" i="1"/>
  <c r="I34" i="1" s="1"/>
  <c r="H36" i="1"/>
  <c r="G36" i="1"/>
  <c r="G34" i="1" s="1"/>
  <c r="F36" i="1"/>
  <c r="F34" i="1" s="1"/>
  <c r="E36" i="1"/>
  <c r="E34" i="1" s="1"/>
  <c r="D36" i="1"/>
  <c r="D35" i="1"/>
  <c r="J34" i="1"/>
  <c r="H34" i="1"/>
  <c r="D33" i="1"/>
  <c r="D32" i="1"/>
  <c r="D31" i="1"/>
  <c r="D30" i="1"/>
  <c r="D29" i="1"/>
  <c r="D28" i="1"/>
  <c r="J27" i="1"/>
  <c r="I27" i="1"/>
  <c r="H27" i="1"/>
  <c r="G27" i="1"/>
  <c r="D27" i="1" s="1"/>
  <c r="F27" i="1"/>
  <c r="D26" i="1"/>
  <c r="D25" i="1"/>
  <c r="D24" i="1"/>
  <c r="D23" i="1"/>
  <c r="D22" i="1"/>
  <c r="J21" i="1"/>
  <c r="D21" i="1" s="1"/>
  <c r="I21" i="1"/>
  <c r="H21" i="1"/>
  <c r="G21" i="1"/>
  <c r="F21" i="1"/>
  <c r="D20" i="1"/>
  <c r="D19" i="1"/>
  <c r="J18" i="1"/>
  <c r="D18" i="1" s="1"/>
  <c r="I18" i="1"/>
  <c r="H18" i="1"/>
  <c r="G18" i="1"/>
  <c r="F18" i="1"/>
  <c r="D17" i="1"/>
  <c r="D16" i="1"/>
  <c r="J15" i="1"/>
  <c r="D15" i="1" s="1"/>
  <c r="I15" i="1"/>
  <c r="H15" i="1"/>
  <c r="G15" i="1"/>
  <c r="F15" i="1"/>
  <c r="D14" i="1"/>
  <c r="D13" i="1"/>
  <c r="J12" i="1"/>
  <c r="D12" i="1" s="1"/>
  <c r="I12" i="1"/>
  <c r="H12" i="1"/>
  <c r="G12" i="1"/>
  <c r="G11" i="1" s="1"/>
  <c r="G6" i="1" s="1"/>
  <c r="F12" i="1"/>
  <c r="F11" i="1" s="1"/>
  <c r="I11" i="1"/>
  <c r="H11" i="1"/>
  <c r="H6" i="1" s="1"/>
  <c r="H40" i="1" s="1"/>
  <c r="H103" i="1" s="1"/>
  <c r="D10" i="1"/>
  <c r="D9" i="1"/>
  <c r="D8" i="1"/>
  <c r="J7" i="1"/>
  <c r="I7" i="1"/>
  <c r="D7" i="1" s="1"/>
  <c r="H7" i="1"/>
  <c r="G7" i="1"/>
  <c r="F7" i="1"/>
  <c r="G40" i="1" l="1"/>
  <c r="G103" i="1" s="1"/>
  <c r="G129" i="1" s="1"/>
  <c r="H120" i="1"/>
  <c r="F6" i="1"/>
  <c r="E102" i="1"/>
  <c r="D102" i="1" s="1"/>
  <c r="F120" i="1"/>
  <c r="D119" i="1"/>
  <c r="F102" i="1"/>
  <c r="I102" i="1"/>
  <c r="J102" i="1"/>
  <c r="H129" i="1"/>
  <c r="E40" i="1"/>
  <c r="D34" i="1"/>
  <c r="D41" i="1"/>
  <c r="D106" i="1"/>
  <c r="E71" i="1"/>
  <c r="D71" i="1" s="1"/>
  <c r="F71" i="1"/>
  <c r="I6" i="1"/>
  <c r="I40" i="1" s="1"/>
  <c r="I103" i="1" s="1"/>
  <c r="I129" i="1" s="1"/>
  <c r="J11" i="1"/>
  <c r="J6" i="1" s="1"/>
  <c r="J40" i="1" s="1"/>
  <c r="J103" i="1" s="1"/>
  <c r="J129" i="1" s="1"/>
  <c r="D107" i="1"/>
  <c r="D11" i="1" l="1"/>
  <c r="E103" i="1"/>
  <c r="D120" i="1"/>
  <c r="F40" i="1"/>
  <c r="F103" i="1" s="1"/>
  <c r="F129" i="1" s="1"/>
  <c r="D6" i="1"/>
  <c r="D40" i="1" s="1"/>
  <c r="E129" i="1" l="1"/>
  <c r="D129" i="1" s="1"/>
  <c r="D131" i="1" s="1"/>
  <c r="D103" i="1"/>
</calcChain>
</file>

<file path=xl/sharedStrings.xml><?xml version="1.0" encoding="utf-8"?>
<sst xmlns="http://schemas.openxmlformats.org/spreadsheetml/2006/main" count="215" uniqueCount="183">
  <si>
    <t>令和　8年度　資金収支予算書（処遇改善除く）</t>
    <rPh sb="0" eb="2">
      <t>レイワ</t>
    </rPh>
    <rPh sb="4" eb="5">
      <t>ネン</t>
    </rPh>
    <rPh sb="5" eb="6">
      <t>ド</t>
    </rPh>
    <rPh sb="7" eb="9">
      <t>シキン</t>
    </rPh>
    <rPh sb="9" eb="11">
      <t>シュウシ</t>
    </rPh>
    <rPh sb="11" eb="13">
      <t>ヨサン</t>
    </rPh>
    <rPh sb="13" eb="14">
      <t>ショ</t>
    </rPh>
    <rPh sb="15" eb="17">
      <t>ショグウ</t>
    </rPh>
    <rPh sb="17" eb="19">
      <t>カイゼン</t>
    </rPh>
    <rPh sb="19" eb="20">
      <t>ノゾ</t>
    </rPh>
    <phoneticPr fontId="2"/>
  </si>
  <si>
    <t>社会福祉法人　　和人会</t>
    <rPh sb="0" eb="2">
      <t>シャカイ</t>
    </rPh>
    <rPh sb="2" eb="4">
      <t>フクシ</t>
    </rPh>
    <rPh sb="4" eb="6">
      <t>ホウジン</t>
    </rPh>
    <rPh sb="8" eb="10">
      <t>ワジン</t>
    </rPh>
    <rPh sb="10" eb="11">
      <t>カイ</t>
    </rPh>
    <phoneticPr fontId="2"/>
  </si>
  <si>
    <t>No.1</t>
    <phoneticPr fontId="2"/>
  </si>
  <si>
    <t>処遇改善R7　4760万円×2.3%UP　＝4860万予想</t>
    <rPh sb="0" eb="2">
      <t>ショグウ</t>
    </rPh>
    <rPh sb="2" eb="4">
      <t>カイゼン</t>
    </rPh>
    <rPh sb="11" eb="13">
      <t>マンエン</t>
    </rPh>
    <rPh sb="26" eb="27">
      <t>マン</t>
    </rPh>
    <rPh sb="27" eb="29">
      <t>ヨソウ</t>
    </rPh>
    <phoneticPr fontId="2"/>
  </si>
  <si>
    <t>科　　　　　目</t>
  </si>
  <si>
    <t>合計</t>
    <rPh sb="0" eb="2">
      <t>ゴウケイ</t>
    </rPh>
    <phoneticPr fontId="2"/>
  </si>
  <si>
    <t>本部</t>
    <rPh sb="0" eb="2">
      <t>ホンブ</t>
    </rPh>
    <phoneticPr fontId="2"/>
  </si>
  <si>
    <t>長期入所</t>
    <rPh sb="0" eb="2">
      <t>チョウキ</t>
    </rPh>
    <rPh sb="2" eb="4">
      <t>ニュウショ</t>
    </rPh>
    <phoneticPr fontId="2"/>
  </si>
  <si>
    <t>短期入所</t>
    <rPh sb="0" eb="2">
      <t>タンキ</t>
    </rPh>
    <rPh sb="2" eb="4">
      <t>ニュウショ</t>
    </rPh>
    <phoneticPr fontId="2"/>
  </si>
  <si>
    <t>通所介護</t>
    <rPh sb="0" eb="2">
      <t>ツウショ</t>
    </rPh>
    <rPh sb="2" eb="4">
      <t>カイゴ</t>
    </rPh>
    <phoneticPr fontId="2"/>
  </si>
  <si>
    <t>居宅介護</t>
    <rPh sb="0" eb="2">
      <t>キョタク</t>
    </rPh>
    <rPh sb="2" eb="4">
      <t>カイゴ</t>
    </rPh>
    <phoneticPr fontId="2"/>
  </si>
  <si>
    <t>南東包括</t>
    <rPh sb="0" eb="2">
      <t>ナントウ</t>
    </rPh>
    <rPh sb="2" eb="4">
      <t>ホウカツ</t>
    </rPh>
    <phoneticPr fontId="2"/>
  </si>
  <si>
    <t>備　考</t>
  </si>
  <si>
    <t>（特養3480万、短期626万、デイ735万、独自19万）</t>
    <rPh sb="1" eb="3">
      <t>トクヨウ</t>
    </rPh>
    <rPh sb="7" eb="8">
      <t>マン</t>
    </rPh>
    <rPh sb="9" eb="11">
      <t>タンキ</t>
    </rPh>
    <rPh sb="14" eb="15">
      <t>マン</t>
    </rPh>
    <rPh sb="21" eb="22">
      <t>マン</t>
    </rPh>
    <rPh sb="23" eb="25">
      <t>ドクジ</t>
    </rPh>
    <rPh sb="27" eb="28">
      <t>マン</t>
    </rPh>
    <phoneticPr fontId="2"/>
  </si>
  <si>
    <t xml:space="preserve"> 介護保険事業収入</t>
  </si>
  <si>
    <t>処遇48,600,000</t>
    <rPh sb="0" eb="2">
      <t>ショグウ</t>
    </rPh>
    <phoneticPr fontId="2"/>
  </si>
  <si>
    <t xml:space="preserve">  施設介護料収入</t>
  </si>
  <si>
    <t xml:space="preserve">   介護報酬収入（施設）</t>
  </si>
  <si>
    <t>273,980,000△処遇30,800,000</t>
    <rPh sb="12" eb="14">
      <t>ショグウ</t>
    </rPh>
    <phoneticPr fontId="2"/>
  </si>
  <si>
    <t xml:space="preserve">   利用者負担金収入（公費）</t>
  </si>
  <si>
    <t xml:space="preserve">   利用者負担金収入（一般）</t>
  </si>
  <si>
    <t>30,700,000△処遇4,000,000</t>
    <rPh sb="11" eb="13">
      <t>ショグウ</t>
    </rPh>
    <phoneticPr fontId="2"/>
  </si>
  <si>
    <t xml:space="preserve">  居宅介護料収入</t>
  </si>
  <si>
    <t>△処遇13,610,000（短期626万デイ735万）</t>
    <rPh sb="14" eb="16">
      <t>タンキ</t>
    </rPh>
    <rPh sb="19" eb="20">
      <t>マン</t>
    </rPh>
    <rPh sb="25" eb="26">
      <t>マン</t>
    </rPh>
    <phoneticPr fontId="2"/>
  </si>
  <si>
    <t xml:space="preserve">  （介護報酬収入）</t>
  </si>
  <si>
    <t>短期65,620,000△処遇6,260,000（介護報酬526万介護負担金100万）</t>
    <rPh sb="0" eb="2">
      <t>タンキ</t>
    </rPh>
    <rPh sb="13" eb="15">
      <t>ショグウ</t>
    </rPh>
    <rPh sb="25" eb="27">
      <t>カイゴ</t>
    </rPh>
    <rPh sb="27" eb="29">
      <t>ホウシュウ</t>
    </rPh>
    <rPh sb="32" eb="33">
      <t>マン</t>
    </rPh>
    <rPh sb="33" eb="35">
      <t>カイゴ</t>
    </rPh>
    <rPh sb="35" eb="37">
      <t>フタン</t>
    </rPh>
    <rPh sb="37" eb="38">
      <t>キン</t>
    </rPh>
    <rPh sb="41" eb="42">
      <t>マン</t>
    </rPh>
    <phoneticPr fontId="2"/>
  </si>
  <si>
    <t>経</t>
    <rPh sb="0" eb="1">
      <t>ケイ</t>
    </rPh>
    <phoneticPr fontId="2"/>
  </si>
  <si>
    <t xml:space="preserve">   介護報酬収入（居宅）</t>
  </si>
  <si>
    <t>デイ95,776,000△7,350,000（介護635万介護負担金100万）</t>
    <rPh sb="23" eb="25">
      <t>カイゴ</t>
    </rPh>
    <rPh sb="28" eb="29">
      <t>マン</t>
    </rPh>
    <rPh sb="29" eb="31">
      <t>カイゴ</t>
    </rPh>
    <rPh sb="31" eb="33">
      <t>フタン</t>
    </rPh>
    <rPh sb="33" eb="34">
      <t>キン</t>
    </rPh>
    <rPh sb="37" eb="38">
      <t>マン</t>
    </rPh>
    <phoneticPr fontId="2"/>
  </si>
  <si>
    <t>収</t>
    <rPh sb="0" eb="1">
      <t>シュウ</t>
    </rPh>
    <phoneticPr fontId="2"/>
  </si>
  <si>
    <t xml:space="preserve">   介護予防報酬収入（独自）</t>
    <rPh sb="12" eb="14">
      <t>ドクジ</t>
    </rPh>
    <phoneticPr fontId="2"/>
  </si>
  <si>
    <t>独自2,700,000△処遇19万</t>
    <rPh sb="0" eb="2">
      <t>ドクジ</t>
    </rPh>
    <rPh sb="12" eb="14">
      <t>ショグウ</t>
    </rPh>
    <rPh sb="16" eb="17">
      <t>マン</t>
    </rPh>
    <phoneticPr fontId="2"/>
  </si>
  <si>
    <t xml:space="preserve">  （利用者負担金収入）</t>
  </si>
  <si>
    <t xml:space="preserve">   介護負担金収入（居宅）</t>
    <phoneticPr fontId="2"/>
  </si>
  <si>
    <t>常</t>
    <rPh sb="0" eb="1">
      <t>ジョウ</t>
    </rPh>
    <phoneticPr fontId="2"/>
  </si>
  <si>
    <t xml:space="preserve">   介護予防負担金収入（独自）</t>
    <rPh sb="13" eb="15">
      <t>ドクジ</t>
    </rPh>
    <phoneticPr fontId="2"/>
  </si>
  <si>
    <t>　居宅介護支援介護料収入</t>
    <rPh sb="1" eb="3">
      <t>キョタク</t>
    </rPh>
    <rPh sb="3" eb="5">
      <t>カイゴ</t>
    </rPh>
    <rPh sb="5" eb="7">
      <t>シエン</t>
    </rPh>
    <rPh sb="7" eb="9">
      <t>カイゴ</t>
    </rPh>
    <rPh sb="9" eb="10">
      <t>リョウ</t>
    </rPh>
    <rPh sb="10" eb="12">
      <t>シュウニュウ</t>
    </rPh>
    <phoneticPr fontId="2"/>
  </si>
  <si>
    <t>　　居宅介護支援介護料収入</t>
    <rPh sb="2" eb="4">
      <t>キョタク</t>
    </rPh>
    <rPh sb="4" eb="6">
      <t>カイゴ</t>
    </rPh>
    <rPh sb="6" eb="8">
      <t>シエン</t>
    </rPh>
    <rPh sb="8" eb="10">
      <t>カイゴ</t>
    </rPh>
    <rPh sb="10" eb="11">
      <t>リョウ</t>
    </rPh>
    <rPh sb="11" eb="13">
      <t>シュウニュウ</t>
    </rPh>
    <phoneticPr fontId="2"/>
  </si>
  <si>
    <t>　　介護予防支援介護料収入</t>
    <rPh sb="2" eb="4">
      <t>カイゴ</t>
    </rPh>
    <rPh sb="4" eb="6">
      <t>ヨボウ</t>
    </rPh>
    <rPh sb="6" eb="8">
      <t>シエン</t>
    </rPh>
    <rPh sb="8" eb="10">
      <t>カイゴ</t>
    </rPh>
    <rPh sb="10" eb="11">
      <t>リョウ</t>
    </rPh>
    <rPh sb="11" eb="13">
      <t>シュウニュウ</t>
    </rPh>
    <phoneticPr fontId="2"/>
  </si>
  <si>
    <t>活</t>
    <rPh sb="0" eb="1">
      <t>カツ</t>
    </rPh>
    <phoneticPr fontId="2"/>
  </si>
  <si>
    <t xml:space="preserve">  利用者等利用料収入</t>
  </si>
  <si>
    <t xml:space="preserve">   施設サービス利用料収入</t>
  </si>
  <si>
    <t xml:space="preserve">   居宅介護サービス利用料収入</t>
  </si>
  <si>
    <t>入</t>
    <rPh sb="0" eb="1">
      <t>ニュウ</t>
    </rPh>
    <phoneticPr fontId="2"/>
  </si>
  <si>
    <t xml:space="preserve">   食費収入（一般・独自）</t>
    <rPh sb="11" eb="13">
      <t>ドクジ</t>
    </rPh>
    <phoneticPr fontId="2"/>
  </si>
  <si>
    <t>動</t>
    <rPh sb="0" eb="1">
      <t>ドウ</t>
    </rPh>
    <phoneticPr fontId="2"/>
  </si>
  <si>
    <t xml:space="preserve">   居住費収入（一般）</t>
  </si>
  <si>
    <t xml:space="preserve">   その他の利用料収入（介護・利用）</t>
  </si>
  <si>
    <t xml:space="preserve">  その他の事業収入</t>
  </si>
  <si>
    <t xml:space="preserve"> </t>
    <phoneticPr fontId="2"/>
  </si>
  <si>
    <t>包括</t>
    <rPh sb="0" eb="2">
      <t>ホウカツ</t>
    </rPh>
    <phoneticPr fontId="2"/>
  </si>
  <si>
    <t>に</t>
    <phoneticPr fontId="2"/>
  </si>
  <si>
    <r>
      <t xml:space="preserve">   受託事業収入（</t>
    </r>
    <r>
      <rPr>
        <sz val="9"/>
        <color theme="1"/>
        <rFont val="ＭＳ 明朝"/>
        <family val="1"/>
        <charset val="128"/>
      </rPr>
      <t>介護・その他）</t>
    </r>
    <phoneticPr fontId="2"/>
  </si>
  <si>
    <t>包括運営費</t>
    <rPh sb="0" eb="2">
      <t>ホウカツ</t>
    </rPh>
    <rPh sb="2" eb="4">
      <t>ウンエイ</t>
    </rPh>
    <rPh sb="4" eb="5">
      <t>ヒ</t>
    </rPh>
    <phoneticPr fontId="2"/>
  </si>
  <si>
    <t>運営費2700万・甲府市からの予防470万</t>
    <rPh sb="0" eb="3">
      <t>ウンエイヒ</t>
    </rPh>
    <rPh sb="7" eb="8">
      <t>マン</t>
    </rPh>
    <rPh sb="9" eb="12">
      <t>コウフシ</t>
    </rPh>
    <rPh sb="15" eb="17">
      <t>ヨボウ</t>
    </rPh>
    <rPh sb="20" eb="21">
      <t>マン</t>
    </rPh>
    <phoneticPr fontId="2"/>
  </si>
  <si>
    <r>
      <t xml:space="preserve">   受託事業収入（</t>
    </r>
    <r>
      <rPr>
        <sz val="9"/>
        <color theme="1"/>
        <rFont val="ＭＳ 明朝"/>
        <family val="1"/>
        <charset val="128"/>
      </rPr>
      <t>介護予防ｹｱﾏﾈｼﾞﾒﾝﾄ）</t>
    </r>
    <rPh sb="12" eb="14">
      <t>ヨボウ</t>
    </rPh>
    <phoneticPr fontId="2"/>
  </si>
  <si>
    <t>包括介護予防前年並み</t>
    <rPh sb="0" eb="2">
      <t>ホウカツ</t>
    </rPh>
    <rPh sb="2" eb="4">
      <t>カイゴ</t>
    </rPh>
    <rPh sb="4" eb="6">
      <t>ヨボウ</t>
    </rPh>
    <rPh sb="6" eb="8">
      <t>ゼンネン</t>
    </rPh>
    <rPh sb="8" eb="9">
      <t>ナ</t>
    </rPh>
    <phoneticPr fontId="2"/>
  </si>
  <si>
    <t xml:space="preserve">   その他の事業収入（介護・その他）</t>
    <rPh sb="5" eb="6">
      <t>タ</t>
    </rPh>
    <rPh sb="7" eb="9">
      <t>ジギョウ</t>
    </rPh>
    <rPh sb="9" eb="11">
      <t>シュウニュウ</t>
    </rPh>
    <rPh sb="12" eb="14">
      <t>カイゴ</t>
    </rPh>
    <rPh sb="17" eb="18">
      <t>タ</t>
    </rPh>
    <phoneticPr fontId="2"/>
  </si>
  <si>
    <t>主治医意見書他</t>
    <rPh sb="0" eb="3">
      <t>シュジイ</t>
    </rPh>
    <rPh sb="3" eb="6">
      <t>イケンショ</t>
    </rPh>
    <rPh sb="6" eb="7">
      <t>ホカ</t>
    </rPh>
    <phoneticPr fontId="2"/>
  </si>
  <si>
    <t xml:space="preserve"> 借入金利息補助金収入</t>
  </si>
  <si>
    <t xml:space="preserve"> 経常経費寄附金収入</t>
  </si>
  <si>
    <t xml:space="preserve"> 受取利息配当金収入</t>
  </si>
  <si>
    <t>よ</t>
    <phoneticPr fontId="2"/>
  </si>
  <si>
    <t xml:space="preserve"> その他の収入</t>
  </si>
  <si>
    <t xml:space="preserve">  受入研修費収入</t>
  </si>
  <si>
    <t xml:space="preserve">  雑収入</t>
  </si>
  <si>
    <t xml:space="preserve">   共済財団退職金取崩収入</t>
  </si>
  <si>
    <t>る</t>
    <phoneticPr fontId="2"/>
  </si>
  <si>
    <t xml:space="preserve">   共済財団退職金運用収入</t>
  </si>
  <si>
    <t xml:space="preserve">   雑収入</t>
  </si>
  <si>
    <t>宿舎使用料</t>
    <rPh sb="0" eb="2">
      <t>シュクシャ</t>
    </rPh>
    <rPh sb="2" eb="4">
      <t>シヨウ</t>
    </rPh>
    <rPh sb="4" eb="5">
      <t>リョウ</t>
    </rPh>
    <phoneticPr fontId="2"/>
  </si>
  <si>
    <t xml:space="preserve"> 事業活動収入計</t>
  </si>
  <si>
    <t>収</t>
    <rPh sb="0" eb="1">
      <t>オサム</t>
    </rPh>
    <phoneticPr fontId="2"/>
  </si>
  <si>
    <t xml:space="preserve"> 人件費支出</t>
  </si>
  <si>
    <t>技能実習2名+360万、特定技能3名（R8.7～予定+660万）定年等減給（▲70万）復帰+300万　差額+1100万</t>
    <rPh sb="0" eb="2">
      <t>ギノウ</t>
    </rPh>
    <rPh sb="2" eb="4">
      <t>ジッシュウ</t>
    </rPh>
    <rPh sb="5" eb="6">
      <t>メイ</t>
    </rPh>
    <rPh sb="10" eb="11">
      <t>マン</t>
    </rPh>
    <rPh sb="12" eb="14">
      <t>トクテイ</t>
    </rPh>
    <rPh sb="14" eb="16">
      <t>ギノウ</t>
    </rPh>
    <rPh sb="17" eb="18">
      <t>メイ</t>
    </rPh>
    <rPh sb="24" eb="26">
      <t>ヨテイ</t>
    </rPh>
    <rPh sb="30" eb="31">
      <t>マン</t>
    </rPh>
    <rPh sb="32" eb="34">
      <t>テイネン</t>
    </rPh>
    <rPh sb="34" eb="35">
      <t>トウ</t>
    </rPh>
    <rPh sb="35" eb="37">
      <t>ゲンキュウ</t>
    </rPh>
    <rPh sb="41" eb="42">
      <t>マン</t>
    </rPh>
    <rPh sb="43" eb="45">
      <t>フッキ</t>
    </rPh>
    <rPh sb="49" eb="50">
      <t>マン</t>
    </rPh>
    <rPh sb="51" eb="53">
      <t>サガク</t>
    </rPh>
    <rPh sb="58" eb="59">
      <t>マン</t>
    </rPh>
    <phoneticPr fontId="2"/>
  </si>
  <si>
    <t>外国労働5名（+600万）定年等減給（▲60万）退職入社差額▲36万</t>
    <phoneticPr fontId="2"/>
  </si>
  <si>
    <t xml:space="preserve">  職員給料支出</t>
  </si>
  <si>
    <t>処遇特養2278万　短期397万　デイ240万＝2,915万（特→デイの為）</t>
    <rPh sb="0" eb="2">
      <t>ショグウ</t>
    </rPh>
    <rPh sb="2" eb="4">
      <t>トクヨウ</t>
    </rPh>
    <rPh sb="8" eb="9">
      <t>マン</t>
    </rPh>
    <rPh sb="10" eb="12">
      <t>タンキ</t>
    </rPh>
    <rPh sb="15" eb="16">
      <t>マン</t>
    </rPh>
    <rPh sb="22" eb="23">
      <t>マン</t>
    </rPh>
    <rPh sb="29" eb="30">
      <t>マン</t>
    </rPh>
    <rPh sb="31" eb="32">
      <t>トク</t>
    </rPh>
    <rPh sb="36" eb="37">
      <t>タメ</t>
    </rPh>
    <phoneticPr fontId="2"/>
  </si>
  <si>
    <t xml:space="preserve">  職員賞与支出</t>
  </si>
  <si>
    <t>処遇特522万　短期131万　デイ285万＝938万</t>
    <rPh sb="0" eb="2">
      <t>ショグウ</t>
    </rPh>
    <rPh sb="2" eb="3">
      <t>トク</t>
    </rPh>
    <rPh sb="6" eb="7">
      <t>マン</t>
    </rPh>
    <rPh sb="8" eb="10">
      <t>タンキ</t>
    </rPh>
    <rPh sb="13" eb="14">
      <t>マン</t>
    </rPh>
    <rPh sb="20" eb="21">
      <t>マン</t>
    </rPh>
    <rPh sb="25" eb="26">
      <t>マン</t>
    </rPh>
    <phoneticPr fontId="2"/>
  </si>
  <si>
    <t>支</t>
    <rPh sb="0" eb="1">
      <t>シ</t>
    </rPh>
    <phoneticPr fontId="2"/>
  </si>
  <si>
    <t xml:space="preserve">  非常勤職員給与支出</t>
  </si>
  <si>
    <t>処遇特養262万短期21万ﾃﾞｲ199万＝482万</t>
    <rPh sb="0" eb="2">
      <t>ショグウ</t>
    </rPh>
    <rPh sb="2" eb="4">
      <t>トクヨウ</t>
    </rPh>
    <rPh sb="7" eb="8">
      <t>マン</t>
    </rPh>
    <rPh sb="8" eb="10">
      <t>タンキ</t>
    </rPh>
    <rPh sb="12" eb="13">
      <t>マン</t>
    </rPh>
    <rPh sb="19" eb="20">
      <t>マン</t>
    </rPh>
    <rPh sb="24" eb="25">
      <t>マン</t>
    </rPh>
    <phoneticPr fontId="2"/>
  </si>
  <si>
    <t xml:space="preserve">  派遣職員費支出</t>
  </si>
  <si>
    <t xml:space="preserve">  退職給付支出</t>
  </si>
  <si>
    <t xml:space="preserve">  法定福利費支出（人件費）</t>
  </si>
  <si>
    <t>処遇特養3,550,000短期700,000通所1,000,000＝525万</t>
    <rPh sb="0" eb="2">
      <t>ショグウ</t>
    </rPh>
    <rPh sb="2" eb="4">
      <t>トクヨウ</t>
    </rPh>
    <rPh sb="13" eb="15">
      <t>タンキ</t>
    </rPh>
    <rPh sb="22" eb="24">
      <t>ツウショ</t>
    </rPh>
    <rPh sb="37" eb="38">
      <t>マン</t>
    </rPh>
    <phoneticPr fontId="2"/>
  </si>
  <si>
    <t xml:space="preserve"> 事業費支出</t>
  </si>
  <si>
    <t xml:space="preserve">  給食費支出</t>
  </si>
  <si>
    <t xml:space="preserve">  介護用品費支出</t>
  </si>
  <si>
    <t xml:space="preserve">  医薬品費支出</t>
  </si>
  <si>
    <t xml:space="preserve">  保健衛生費支出</t>
  </si>
  <si>
    <t>出</t>
    <rPh sb="0" eb="1">
      <t>デ</t>
    </rPh>
    <phoneticPr fontId="2"/>
  </si>
  <si>
    <t xml:space="preserve">  教養娯楽費支出</t>
  </si>
  <si>
    <t xml:space="preserve">  日用品費支出</t>
  </si>
  <si>
    <t xml:space="preserve">  水道光熱費支出（事業）</t>
  </si>
  <si>
    <t xml:space="preserve">  燃料費支出（事業）</t>
  </si>
  <si>
    <t xml:space="preserve">  消耗器具備品費支出</t>
  </si>
  <si>
    <t>車椅子、L字柵、ﾛｰﾙｶｰﾃﾝ、収納ｶｺﾞ他</t>
    <rPh sb="0" eb="3">
      <t>クルマイス</t>
    </rPh>
    <rPh sb="5" eb="6">
      <t>ジ</t>
    </rPh>
    <rPh sb="6" eb="7">
      <t>サク</t>
    </rPh>
    <rPh sb="16" eb="18">
      <t>シュウノウ</t>
    </rPh>
    <rPh sb="21" eb="22">
      <t>ホカ</t>
    </rPh>
    <phoneticPr fontId="2"/>
  </si>
  <si>
    <t xml:space="preserve">  賃借料支出（事業）</t>
  </si>
  <si>
    <t xml:space="preserve">  車輌費支出</t>
  </si>
  <si>
    <t xml:space="preserve">  車輌燃料費支出</t>
  </si>
  <si>
    <t>　雑支出</t>
    <rPh sb="1" eb="2">
      <t>ザツ</t>
    </rPh>
    <rPh sb="2" eb="4">
      <t>シシュツ</t>
    </rPh>
    <phoneticPr fontId="2"/>
  </si>
  <si>
    <t>認知症カフェ、地域貢献事業</t>
    <rPh sb="0" eb="3">
      <t>ニンチショウ</t>
    </rPh>
    <rPh sb="7" eb="9">
      <t>チイキ</t>
    </rPh>
    <rPh sb="9" eb="11">
      <t>コウケン</t>
    </rPh>
    <rPh sb="11" eb="13">
      <t>ジギョウ</t>
    </rPh>
    <phoneticPr fontId="2"/>
  </si>
  <si>
    <t>No.2</t>
    <phoneticPr fontId="2"/>
  </si>
  <si>
    <t xml:space="preserve"> 事務費支出</t>
  </si>
  <si>
    <t xml:space="preserve">  福利厚生費支出（事務）</t>
  </si>
  <si>
    <t xml:space="preserve">  職員被服費支出</t>
  </si>
  <si>
    <t xml:space="preserve">  旅費交通費支出（事務）</t>
  </si>
  <si>
    <t xml:space="preserve">  研修研究費支出</t>
  </si>
  <si>
    <t xml:space="preserve">  事務消耗品費支出</t>
  </si>
  <si>
    <t>技能実習生新規分100万</t>
    <rPh sb="0" eb="2">
      <t>ギノウ</t>
    </rPh>
    <rPh sb="2" eb="4">
      <t>ジッシュウ</t>
    </rPh>
    <rPh sb="4" eb="5">
      <t>セイ</t>
    </rPh>
    <rPh sb="5" eb="7">
      <t>シンキ</t>
    </rPh>
    <rPh sb="7" eb="8">
      <t>ブン</t>
    </rPh>
    <rPh sb="11" eb="12">
      <t>マン</t>
    </rPh>
    <phoneticPr fontId="2"/>
  </si>
  <si>
    <t xml:space="preserve">  印刷製本費支出（事務）</t>
  </si>
  <si>
    <t xml:space="preserve">  水道光熱費支出（事務）</t>
  </si>
  <si>
    <t xml:space="preserve">  燃料費支出（事務）</t>
  </si>
  <si>
    <t xml:space="preserve">  修繕費支出（事務）</t>
  </si>
  <si>
    <t>藤棚、ベランダ塗装、ロールカーテン修理</t>
    <rPh sb="0" eb="2">
      <t>フジダナ</t>
    </rPh>
    <rPh sb="7" eb="9">
      <t>トソウ</t>
    </rPh>
    <rPh sb="17" eb="19">
      <t>シュウリ</t>
    </rPh>
    <phoneticPr fontId="2"/>
  </si>
  <si>
    <t xml:space="preserve">  通信運搬費支出（事務）</t>
  </si>
  <si>
    <t xml:space="preserve">  会議費支出（事務）</t>
  </si>
  <si>
    <t xml:space="preserve">  広報費支出（事務）</t>
  </si>
  <si>
    <t xml:space="preserve">  業務委託費支出</t>
  </si>
  <si>
    <t xml:space="preserve">   検査委託費支出</t>
  </si>
  <si>
    <t xml:space="preserve">   給食委託費支出</t>
  </si>
  <si>
    <t xml:space="preserve">   医事委託費支出</t>
  </si>
  <si>
    <t xml:space="preserve">   清掃委託費支出</t>
  </si>
  <si>
    <t>浄化槽清掃回数追加</t>
    <rPh sb="0" eb="3">
      <t>ジョウカソウ</t>
    </rPh>
    <rPh sb="3" eb="5">
      <t>セイソウ</t>
    </rPh>
    <rPh sb="5" eb="7">
      <t>カイスウ</t>
    </rPh>
    <rPh sb="7" eb="9">
      <t>ツイカ</t>
    </rPh>
    <phoneticPr fontId="2"/>
  </si>
  <si>
    <t xml:space="preserve">   保守委託費支出</t>
  </si>
  <si>
    <t xml:space="preserve">   その他の委託費支出</t>
  </si>
  <si>
    <t>技能実習生送り出し機関管理費増額、充実計画建物設計料700万予定、包括ｹｱﾏﾈｼﾞﾒﾝﾄ費委託料</t>
    <rPh sb="0" eb="2">
      <t>ギノウ</t>
    </rPh>
    <rPh sb="2" eb="5">
      <t>ジッシュウセイ</t>
    </rPh>
    <rPh sb="5" eb="6">
      <t>オク</t>
    </rPh>
    <rPh sb="7" eb="8">
      <t>ダ</t>
    </rPh>
    <rPh sb="9" eb="11">
      <t>キカン</t>
    </rPh>
    <rPh sb="11" eb="14">
      <t>カンリヒ</t>
    </rPh>
    <rPh sb="14" eb="16">
      <t>ゾウガク</t>
    </rPh>
    <rPh sb="17" eb="19">
      <t>ジュウジツ</t>
    </rPh>
    <rPh sb="19" eb="21">
      <t>ケイカク</t>
    </rPh>
    <rPh sb="21" eb="23">
      <t>タテモノ</t>
    </rPh>
    <rPh sb="23" eb="25">
      <t>セッケイ</t>
    </rPh>
    <rPh sb="25" eb="26">
      <t>リョウ</t>
    </rPh>
    <rPh sb="29" eb="30">
      <t>マン</t>
    </rPh>
    <rPh sb="30" eb="32">
      <t>ヨテイ</t>
    </rPh>
    <rPh sb="33" eb="35">
      <t>ホウカツ</t>
    </rPh>
    <rPh sb="44" eb="45">
      <t>ヒ</t>
    </rPh>
    <rPh sb="45" eb="48">
      <t>イタクリョウ</t>
    </rPh>
    <phoneticPr fontId="2"/>
  </si>
  <si>
    <t xml:space="preserve">  手数料支出（事務）</t>
  </si>
  <si>
    <t>特定技能実習生紹介手数料120万</t>
    <rPh sb="0" eb="2">
      <t>トクテイ</t>
    </rPh>
    <rPh sb="2" eb="4">
      <t>ギノウ</t>
    </rPh>
    <rPh sb="4" eb="7">
      <t>ジッシュウセイ</t>
    </rPh>
    <rPh sb="7" eb="9">
      <t>ショウカイ</t>
    </rPh>
    <rPh sb="9" eb="12">
      <t>テスウリョウ</t>
    </rPh>
    <rPh sb="15" eb="16">
      <t>マン</t>
    </rPh>
    <phoneticPr fontId="2"/>
  </si>
  <si>
    <t xml:space="preserve">  保険料支出（事務）</t>
  </si>
  <si>
    <t xml:space="preserve">  賃借料支出（事務）</t>
  </si>
  <si>
    <t>実習生4部屋分賃料</t>
    <rPh sb="0" eb="3">
      <t>ジッシュウセイ</t>
    </rPh>
    <rPh sb="4" eb="6">
      <t>ヘヤ</t>
    </rPh>
    <rPh sb="6" eb="7">
      <t>ブン</t>
    </rPh>
    <rPh sb="7" eb="9">
      <t>チンリョウ</t>
    </rPh>
    <phoneticPr fontId="2"/>
  </si>
  <si>
    <t xml:space="preserve">  土地・建物賃借料支出（事務）</t>
  </si>
  <si>
    <t xml:space="preserve">  租税公課支出（事務）</t>
  </si>
  <si>
    <t xml:space="preserve">  渉外費支出（事務）</t>
  </si>
  <si>
    <t xml:space="preserve">  諸会費支出（事務）</t>
  </si>
  <si>
    <t xml:space="preserve">  雑支出</t>
    <phoneticPr fontId="2"/>
  </si>
  <si>
    <t xml:space="preserve">   共済財団退職金掛金支出</t>
  </si>
  <si>
    <t xml:space="preserve">   雑支出</t>
    <phoneticPr fontId="2"/>
  </si>
  <si>
    <t xml:space="preserve"> 支払利息支出</t>
  </si>
  <si>
    <t xml:space="preserve"> 事業活動支出計</t>
  </si>
  <si>
    <t xml:space="preserve"> 事業活動資金収支差額</t>
  </si>
  <si>
    <t>収入</t>
    <rPh sb="0" eb="2">
      <t>シュウニュウ</t>
    </rPh>
    <phoneticPr fontId="2"/>
  </si>
  <si>
    <t xml:space="preserve"> 固定資産売却収入</t>
    <rPh sb="5" eb="7">
      <t>バイキャク</t>
    </rPh>
    <rPh sb="7" eb="9">
      <t>シュウニュウ</t>
    </rPh>
    <phoneticPr fontId="2"/>
  </si>
  <si>
    <t xml:space="preserve"> 施設整備補助金収入</t>
    <rPh sb="1" eb="3">
      <t>シセツ</t>
    </rPh>
    <rPh sb="3" eb="5">
      <t>セイビ</t>
    </rPh>
    <rPh sb="5" eb="8">
      <t>ホジョキン</t>
    </rPh>
    <rPh sb="8" eb="10">
      <t>シュウニュウ</t>
    </rPh>
    <phoneticPr fontId="2"/>
  </si>
  <si>
    <t>施</t>
    <rPh sb="0" eb="1">
      <t>シ</t>
    </rPh>
    <phoneticPr fontId="2"/>
  </si>
  <si>
    <t xml:space="preserve"> 施設整備等収入計</t>
  </si>
  <si>
    <t>整</t>
    <rPh sb="0" eb="1">
      <t>ヒトシ</t>
    </rPh>
    <phoneticPr fontId="2"/>
  </si>
  <si>
    <t xml:space="preserve"> 設備資金借入金元金償還支出</t>
  </si>
  <si>
    <t>備</t>
    <rPh sb="0" eb="1">
      <t>ビン</t>
    </rPh>
    <phoneticPr fontId="2"/>
  </si>
  <si>
    <t xml:space="preserve">  設備資金借入金元金償還支出</t>
  </si>
  <si>
    <t>等</t>
    <rPh sb="0" eb="1">
      <t>トウ</t>
    </rPh>
    <phoneticPr fontId="2"/>
  </si>
  <si>
    <t xml:space="preserve"> 固定資産取得支出</t>
  </si>
  <si>
    <t>建物取得支出</t>
    <rPh sb="0" eb="2">
      <t>タテモノ</t>
    </rPh>
    <rPh sb="2" eb="4">
      <t>シュトク</t>
    </rPh>
    <rPh sb="4" eb="6">
      <t>シシュツ</t>
    </rPh>
    <phoneticPr fontId="2"/>
  </si>
  <si>
    <t>充実計画による建物建設</t>
    <rPh sb="0" eb="2">
      <t>ジュウジツ</t>
    </rPh>
    <rPh sb="2" eb="4">
      <t>ケイカク</t>
    </rPh>
    <rPh sb="7" eb="9">
      <t>タテモノ</t>
    </rPh>
    <rPh sb="9" eb="11">
      <t>ケンセツ</t>
    </rPh>
    <phoneticPr fontId="2"/>
  </si>
  <si>
    <t>建物付属設備取得支出</t>
    <rPh sb="0" eb="2">
      <t>タテモノ</t>
    </rPh>
    <rPh sb="2" eb="4">
      <t>フゾク</t>
    </rPh>
    <rPh sb="4" eb="6">
      <t>セツビ</t>
    </rPh>
    <rPh sb="6" eb="8">
      <t>シュトク</t>
    </rPh>
    <rPh sb="8" eb="10">
      <t>シシュツ</t>
    </rPh>
    <phoneticPr fontId="2"/>
  </si>
  <si>
    <t>構築物取得支出</t>
    <rPh sb="0" eb="3">
      <t>コウチクブツ</t>
    </rPh>
    <rPh sb="3" eb="5">
      <t>シュトク</t>
    </rPh>
    <rPh sb="5" eb="7">
      <t>シシュツ</t>
    </rPh>
    <phoneticPr fontId="2"/>
  </si>
  <si>
    <t>　車輌運搬具取得支出</t>
    <rPh sb="1" eb="3">
      <t>シャリョウ</t>
    </rPh>
    <rPh sb="3" eb="5">
      <t>ウンパン</t>
    </rPh>
    <rPh sb="5" eb="6">
      <t>グ</t>
    </rPh>
    <rPh sb="6" eb="8">
      <t>シュトク</t>
    </rPh>
    <rPh sb="8" eb="10">
      <t>シシュツ</t>
    </rPh>
    <phoneticPr fontId="2"/>
  </si>
  <si>
    <t xml:space="preserve">  器具及び備品取得支出</t>
  </si>
  <si>
    <t>エアマット、ベッド、車いす、給湯器、パソコン、事務所エアコン</t>
    <rPh sb="10" eb="11">
      <t>クルマ</t>
    </rPh>
    <rPh sb="14" eb="17">
      <t>キュウトウキ</t>
    </rPh>
    <rPh sb="23" eb="25">
      <t>ジム</t>
    </rPh>
    <rPh sb="25" eb="26">
      <t>ショ</t>
    </rPh>
    <phoneticPr fontId="2"/>
  </si>
  <si>
    <t>出</t>
    <rPh sb="0" eb="1">
      <t>シュツ</t>
    </rPh>
    <phoneticPr fontId="2"/>
  </si>
  <si>
    <t>　その他の固定資産取得支出</t>
    <rPh sb="3" eb="4">
      <t>タ</t>
    </rPh>
    <rPh sb="5" eb="7">
      <t>コテイ</t>
    </rPh>
    <rPh sb="7" eb="9">
      <t>シサン</t>
    </rPh>
    <rPh sb="9" eb="11">
      <t>シュトク</t>
    </rPh>
    <rPh sb="11" eb="13">
      <t>シシュツ</t>
    </rPh>
    <phoneticPr fontId="2"/>
  </si>
  <si>
    <t xml:space="preserve"> ファイナンスリース債務の返済支出</t>
  </si>
  <si>
    <t xml:space="preserve">  １年内返済予定リース債務返済支出</t>
  </si>
  <si>
    <t xml:space="preserve"> その他の施設整備等による支出</t>
    <rPh sb="3" eb="4">
      <t>タ</t>
    </rPh>
    <rPh sb="5" eb="7">
      <t>シセツ</t>
    </rPh>
    <rPh sb="7" eb="9">
      <t>セイビ</t>
    </rPh>
    <rPh sb="9" eb="10">
      <t>トウ</t>
    </rPh>
    <rPh sb="13" eb="15">
      <t>シシュツ</t>
    </rPh>
    <phoneticPr fontId="2"/>
  </si>
  <si>
    <t xml:space="preserve"> 施設整備等支出計</t>
  </si>
  <si>
    <t xml:space="preserve"> 施設整備等資金収支差額</t>
  </si>
  <si>
    <t>その他の収支</t>
    <rPh sb="2" eb="3">
      <t>タ</t>
    </rPh>
    <rPh sb="4" eb="6">
      <t>シュウシ</t>
    </rPh>
    <phoneticPr fontId="2"/>
  </si>
  <si>
    <t>収入</t>
    <rPh sb="0" eb="2">
      <t>シュウニュウニュウ</t>
    </rPh>
    <phoneticPr fontId="2"/>
  </si>
  <si>
    <t>投資有価証券償還による収入</t>
    <rPh sb="0" eb="2">
      <t>トウシ</t>
    </rPh>
    <rPh sb="2" eb="4">
      <t>ユウカ</t>
    </rPh>
    <rPh sb="4" eb="6">
      <t>ショウケン</t>
    </rPh>
    <rPh sb="6" eb="8">
      <t>ショウカン</t>
    </rPh>
    <rPh sb="11" eb="13">
      <t>シュウニュウ</t>
    </rPh>
    <phoneticPr fontId="2"/>
  </si>
  <si>
    <t>充実計画建築建物に充当</t>
    <rPh sb="0" eb="2">
      <t>ジュウジツ</t>
    </rPh>
    <rPh sb="2" eb="4">
      <t>ケイカク</t>
    </rPh>
    <rPh sb="4" eb="6">
      <t>ケンチク</t>
    </rPh>
    <rPh sb="6" eb="8">
      <t>タテモノ</t>
    </rPh>
    <rPh sb="9" eb="11">
      <t>ジュウトウ</t>
    </rPh>
    <phoneticPr fontId="2"/>
  </si>
  <si>
    <t>設備等整備積立資産支出</t>
    <rPh sb="0" eb="2">
      <t>セツビ</t>
    </rPh>
    <rPh sb="2" eb="3">
      <t>トウ</t>
    </rPh>
    <rPh sb="3" eb="5">
      <t>セイビ</t>
    </rPh>
    <rPh sb="5" eb="7">
      <t>ツミタテ</t>
    </rPh>
    <rPh sb="7" eb="9">
      <t>シサン</t>
    </rPh>
    <rPh sb="9" eb="11">
      <t>シシュツ</t>
    </rPh>
    <phoneticPr fontId="2"/>
  </si>
  <si>
    <t>修繕積立資産支出</t>
    <phoneticPr fontId="2"/>
  </si>
  <si>
    <t xml:space="preserve"> その他の活動収入計</t>
  </si>
  <si>
    <t xml:space="preserve"> その他の活動による支出</t>
  </si>
  <si>
    <t>差入保証金支出</t>
    <rPh sb="0" eb="2">
      <t>サシイ</t>
    </rPh>
    <rPh sb="2" eb="5">
      <t>ホショウキン</t>
    </rPh>
    <rPh sb="5" eb="7">
      <t>シシュツ</t>
    </rPh>
    <phoneticPr fontId="2"/>
  </si>
  <si>
    <t xml:space="preserve"> その他の活動支出計</t>
  </si>
  <si>
    <t xml:space="preserve"> その他の活動資金収支差額</t>
  </si>
  <si>
    <t xml:space="preserve"> 当期資金収支差額合計</t>
  </si>
  <si>
    <t xml:space="preserve"> 前期末支払資金残高</t>
  </si>
  <si>
    <t xml:space="preserve"> 当期末支払資金残高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</si>
</sst>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△\ #,##0"/>
    <numFmt numFmtId="177" formatCode="#,##0;&quot;△ &quot;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6FED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4" fillId="0" borderId="0" xfId="0" applyNumberFormat="1" applyFont="1">
      <alignment vertical="center"/>
    </xf>
    <xf numFmtId="38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38" fontId="0" fillId="0" borderId="0" xfId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6" fillId="2" borderId="6" xfId="0" applyNumberFormat="1" applyFont="1" applyFill="1" applyBorder="1">
      <alignment vertical="center"/>
    </xf>
    <xf numFmtId="176" fontId="6" fillId="2" borderId="6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49" fontId="6" fillId="0" borderId="6" xfId="0" applyNumberFormat="1" applyFont="1" applyBorder="1">
      <alignment vertical="center"/>
    </xf>
    <xf numFmtId="38" fontId="6" fillId="0" borderId="6" xfId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38" fontId="6" fillId="0" borderId="6" xfId="1" applyFont="1" applyBorder="1">
      <alignment vertical="center"/>
    </xf>
    <xf numFmtId="0" fontId="0" fillId="0" borderId="8" xfId="0" applyBorder="1" applyAlignment="1">
      <alignment horizontal="center" vertical="center"/>
    </xf>
    <xf numFmtId="38" fontId="10" fillId="0" borderId="6" xfId="1" applyFont="1" applyBorder="1" applyAlignment="1">
      <alignment horizontal="right" vertical="center"/>
    </xf>
    <xf numFmtId="38" fontId="10" fillId="0" borderId="6" xfId="1" applyFont="1" applyBorder="1">
      <alignment vertical="center"/>
    </xf>
    <xf numFmtId="38" fontId="10" fillId="2" borderId="6" xfId="1" applyFont="1" applyFill="1" applyBorder="1" applyAlignment="1">
      <alignment horizontal="right" vertical="center"/>
    </xf>
    <xf numFmtId="38" fontId="10" fillId="2" borderId="6" xfId="1" applyFont="1" applyFill="1" applyBorder="1">
      <alignment vertical="center"/>
    </xf>
    <xf numFmtId="176" fontId="10" fillId="2" borderId="6" xfId="0" applyNumberFormat="1" applyFont="1" applyFill="1" applyBorder="1" applyAlignment="1">
      <alignment horizontal="right" vertical="center"/>
    </xf>
    <xf numFmtId="38" fontId="10" fillId="0" borderId="6" xfId="1" applyFont="1" applyFill="1" applyBorder="1" applyAlignment="1">
      <alignment horizontal="right" vertical="center"/>
    </xf>
    <xf numFmtId="38" fontId="10" fillId="0" borderId="6" xfId="1" applyFont="1" applyFill="1" applyBorder="1">
      <alignment vertical="center"/>
    </xf>
    <xf numFmtId="176" fontId="10" fillId="0" borderId="6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49" fontId="6" fillId="3" borderId="1" xfId="0" applyNumberFormat="1" applyFont="1" applyFill="1" applyBorder="1">
      <alignment vertical="center"/>
    </xf>
    <xf numFmtId="38" fontId="10" fillId="3" borderId="3" xfId="1" applyFont="1" applyFill="1" applyBorder="1" applyAlignment="1">
      <alignment horizontal="right" vertical="center"/>
    </xf>
    <xf numFmtId="176" fontId="10" fillId="3" borderId="1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6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38" fontId="10" fillId="0" borderId="1" xfId="1" applyFont="1" applyBorder="1">
      <alignment vertical="center"/>
    </xf>
    <xf numFmtId="176" fontId="10" fillId="0" borderId="1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49" fontId="6" fillId="0" borderId="10" xfId="0" applyNumberFormat="1" applyFont="1" applyBorder="1">
      <alignment vertical="center"/>
    </xf>
    <xf numFmtId="38" fontId="6" fillId="0" borderId="10" xfId="1" applyFont="1" applyBorder="1">
      <alignment vertical="center"/>
    </xf>
    <xf numFmtId="176" fontId="6" fillId="0" borderId="10" xfId="0" applyNumberFormat="1" applyFont="1" applyBorder="1" applyAlignment="1">
      <alignment horizontal="right" vertical="center"/>
    </xf>
    <xf numFmtId="0" fontId="0" fillId="0" borderId="10" xfId="0" applyBorder="1">
      <alignment vertical="center"/>
    </xf>
    <xf numFmtId="49" fontId="6" fillId="0" borderId="0" xfId="0" applyNumberFormat="1" applyFont="1">
      <alignment vertical="center"/>
    </xf>
    <xf numFmtId="38" fontId="6" fillId="0" borderId="0" xfId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0" fontId="0" fillId="0" borderId="7" xfId="0" applyBorder="1" applyAlignment="1">
      <alignment horizontal="center" vertical="center"/>
    </xf>
    <xf numFmtId="38" fontId="6" fillId="2" borderId="6" xfId="1" applyFont="1" applyFill="1" applyBorder="1">
      <alignment vertical="center"/>
    </xf>
    <xf numFmtId="0" fontId="11" fillId="0" borderId="7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38" fontId="10" fillId="3" borderId="1" xfId="1" applyFont="1" applyFill="1" applyBorder="1">
      <alignment vertical="center"/>
    </xf>
    <xf numFmtId="176" fontId="10" fillId="3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49" fontId="6" fillId="4" borderId="8" xfId="0" applyNumberFormat="1" applyFont="1" applyFill="1" applyBorder="1">
      <alignment vertical="center"/>
    </xf>
    <xf numFmtId="38" fontId="10" fillId="4" borderId="8" xfId="1" applyFont="1" applyFill="1" applyBorder="1">
      <alignment vertical="center"/>
    </xf>
    <xf numFmtId="176" fontId="10" fillId="4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 textRotation="255"/>
    </xf>
    <xf numFmtId="0" fontId="10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 textRotation="255"/>
    </xf>
    <xf numFmtId="3" fontId="10" fillId="0" borderId="6" xfId="0" applyNumberFormat="1" applyFont="1" applyBorder="1">
      <alignment vertical="center"/>
    </xf>
    <xf numFmtId="0" fontId="0" fillId="0" borderId="9" xfId="0" applyBorder="1" applyAlignment="1">
      <alignment horizontal="center" vertical="center" textRotation="255"/>
    </xf>
    <xf numFmtId="49" fontId="6" fillId="3" borderId="6" xfId="0" applyNumberFormat="1" applyFont="1" applyFill="1" applyBorder="1">
      <alignment vertical="center"/>
    </xf>
    <xf numFmtId="38" fontId="10" fillId="3" borderId="6" xfId="1" applyFont="1" applyFill="1" applyBorder="1">
      <alignment vertical="center"/>
    </xf>
    <xf numFmtId="49" fontId="6" fillId="0" borderId="6" xfId="0" applyNumberFormat="1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76" fontId="10" fillId="3" borderId="6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>
      <alignment vertical="center"/>
    </xf>
    <xf numFmtId="177" fontId="10" fillId="4" borderId="6" xfId="1" applyNumberFormat="1" applyFont="1" applyFill="1" applyBorder="1">
      <alignment vertical="center"/>
    </xf>
    <xf numFmtId="38" fontId="10" fillId="4" borderId="6" xfId="1" applyFont="1" applyFill="1" applyBorder="1">
      <alignment vertical="center"/>
    </xf>
    <xf numFmtId="176" fontId="10" fillId="4" borderId="6" xfId="0" applyNumberFormat="1" applyFont="1" applyFill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38" fontId="10" fillId="4" borderId="1" xfId="1" applyFont="1" applyFill="1" applyBorder="1">
      <alignment vertical="center"/>
    </xf>
    <xf numFmtId="176" fontId="10" fillId="4" borderId="1" xfId="0" applyNumberFormat="1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horizontal="right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38" fontId="10" fillId="0" borderId="8" xfId="1" applyFont="1" applyBorder="1">
      <alignment vertical="center"/>
    </xf>
    <xf numFmtId="176" fontId="10" fillId="0" borderId="8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38" fontId="0" fillId="0" borderId="10" xfId="1" applyFont="1" applyBorder="1">
      <alignment vertical="center"/>
    </xf>
    <xf numFmtId="0" fontId="1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1464-3914-4CD5-A3D1-BCF88C933234}">
  <sheetPr>
    <tabColor theme="9" tint="0.59999389629810485"/>
  </sheetPr>
  <dimension ref="A1:Q147"/>
  <sheetViews>
    <sheetView tabSelected="1" view="pageBreakPreview" topLeftCell="A18" zoomScale="96" zoomScaleNormal="100" zoomScaleSheetLayoutView="96" workbookViewId="0">
      <selection activeCell="D129" sqref="D129"/>
    </sheetView>
  </sheetViews>
  <sheetFormatPr defaultRowHeight="13.5" x14ac:dyDescent="0.15"/>
  <cols>
    <col min="1" max="1" width="4.125" style="1" customWidth="1"/>
    <col min="2" max="2" width="3.875" style="1" customWidth="1"/>
    <col min="3" max="3" width="35.875" style="2" customWidth="1"/>
    <col min="4" max="4" width="14.625" style="11" customWidth="1"/>
    <col min="5" max="5" width="13.875" style="11" customWidth="1"/>
    <col min="6" max="6" width="15.5" customWidth="1"/>
    <col min="7" max="10" width="13.875" customWidth="1"/>
    <col min="11" max="11" width="37.625" customWidth="1"/>
  </cols>
  <sheetData>
    <row r="1" spans="1:17" ht="8.25" hidden="1" customHeight="1" x14ac:dyDescent="0.15">
      <c r="D1" s="3" t="s">
        <v>0</v>
      </c>
      <c r="E1" s="3"/>
      <c r="F1" s="3"/>
      <c r="G1" s="3"/>
      <c r="H1" s="3"/>
      <c r="I1" s="4"/>
      <c r="J1" s="4"/>
      <c r="K1" s="5"/>
    </row>
    <row r="2" spans="1:17" ht="28.5" customHeight="1" x14ac:dyDescent="0.15">
      <c r="D2" s="3"/>
      <c r="E2" s="3"/>
      <c r="F2" s="3"/>
      <c r="G2" s="3"/>
      <c r="H2" s="3"/>
      <c r="I2" s="4"/>
      <c r="J2" s="4"/>
      <c r="K2" s="6"/>
    </row>
    <row r="3" spans="1:17" hidden="1" x14ac:dyDescent="0.15">
      <c r="C3" s="7"/>
      <c r="D3" s="8"/>
      <c r="E3" s="8"/>
      <c r="F3" s="9"/>
      <c r="G3" s="9"/>
      <c r="H3" s="9"/>
      <c r="I3" s="9"/>
      <c r="J3" s="9"/>
    </row>
    <row r="4" spans="1:17" ht="18.75" customHeight="1" x14ac:dyDescent="0.15">
      <c r="C4" s="10" t="s">
        <v>1</v>
      </c>
      <c r="K4" s="5" t="s">
        <v>2</v>
      </c>
      <c r="M4" t="s">
        <v>3</v>
      </c>
    </row>
    <row r="5" spans="1:17" ht="21" customHeight="1" x14ac:dyDescent="0.15">
      <c r="A5" s="12" t="s">
        <v>4</v>
      </c>
      <c r="B5" s="13"/>
      <c r="C5" s="13"/>
      <c r="D5" s="14" t="s">
        <v>5</v>
      </c>
      <c r="E5" s="15" t="s">
        <v>6</v>
      </c>
      <c r="F5" s="16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M5" s="18" t="s">
        <v>13</v>
      </c>
      <c r="N5" s="18"/>
      <c r="O5" s="18"/>
      <c r="P5" s="18"/>
      <c r="Q5" s="18"/>
    </row>
    <row r="6" spans="1:17" x14ac:dyDescent="0.15">
      <c r="A6" s="19"/>
      <c r="B6" s="19"/>
      <c r="C6" s="20" t="s">
        <v>14</v>
      </c>
      <c r="D6" s="21">
        <f>SUM(E6:J6)</f>
        <v>528378780</v>
      </c>
      <c r="E6" s="21"/>
      <c r="F6" s="21">
        <f>SUM(F7,F11,F18,F21,F27)</f>
        <v>316800000</v>
      </c>
      <c r="G6" s="21">
        <f>SUM(G7,G11,G18,G21,G27)</f>
        <v>59385000</v>
      </c>
      <c r="H6" s="21">
        <f>SUM(H7,H11,H18,H21,H27)</f>
        <v>90936000</v>
      </c>
      <c r="I6" s="21">
        <f>SUM(I7,I11,I18,I21,I27)</f>
        <v>15000000</v>
      </c>
      <c r="J6" s="21">
        <f>SUM(J7,J11,J18,J21,J27)</f>
        <v>46257780</v>
      </c>
      <c r="K6" s="22"/>
      <c r="M6" t="s">
        <v>15</v>
      </c>
    </row>
    <row r="7" spans="1:17" ht="13.5" customHeight="1" x14ac:dyDescent="0.15">
      <c r="A7" s="19"/>
      <c r="B7" s="19"/>
      <c r="C7" s="23" t="s">
        <v>16</v>
      </c>
      <c r="D7" s="24">
        <f t="shared" ref="D7:D39" si="0">SUM(E7:J7)</f>
        <v>270280000</v>
      </c>
      <c r="E7" s="24"/>
      <c r="F7" s="25">
        <f>SUM(F8:F10)</f>
        <v>270280000</v>
      </c>
      <c r="G7" s="25">
        <f>SUM(G8:G10)</f>
        <v>0</v>
      </c>
      <c r="H7" s="25">
        <f>SUM(H8:H10)</f>
        <v>0</v>
      </c>
      <c r="I7" s="25">
        <f>SUM(I8:I10)</f>
        <v>0</v>
      </c>
      <c r="J7" s="25">
        <f>SUM(J8:J10)</f>
        <v>0</v>
      </c>
      <c r="K7" s="26"/>
    </row>
    <row r="8" spans="1:17" ht="13.5" customHeight="1" x14ac:dyDescent="0.15">
      <c r="A8" s="19"/>
      <c r="B8" s="19"/>
      <c r="C8" s="23" t="s">
        <v>17</v>
      </c>
      <c r="D8" s="24">
        <f t="shared" si="0"/>
        <v>243180000</v>
      </c>
      <c r="E8" s="27"/>
      <c r="F8" s="25">
        <v>243180000</v>
      </c>
      <c r="G8" s="25"/>
      <c r="H8" s="25">
        <v>0</v>
      </c>
      <c r="I8" s="25">
        <v>0</v>
      </c>
      <c r="J8" s="25">
        <v>0</v>
      </c>
      <c r="K8" s="26"/>
      <c r="M8" t="s">
        <v>18</v>
      </c>
    </row>
    <row r="9" spans="1:17" x14ac:dyDescent="0.15">
      <c r="A9" s="19"/>
      <c r="B9" s="19"/>
      <c r="C9" s="23" t="s">
        <v>19</v>
      </c>
      <c r="D9" s="24">
        <f t="shared" si="0"/>
        <v>400000</v>
      </c>
      <c r="E9" s="27"/>
      <c r="F9" s="25">
        <v>400000</v>
      </c>
      <c r="G9" s="25">
        <v>0</v>
      </c>
      <c r="H9" s="25">
        <v>0</v>
      </c>
      <c r="I9" s="25">
        <v>0</v>
      </c>
      <c r="J9" s="25">
        <v>0</v>
      </c>
      <c r="K9" s="26"/>
    </row>
    <row r="10" spans="1:17" x14ac:dyDescent="0.15">
      <c r="A10" s="19"/>
      <c r="B10" s="19"/>
      <c r="C10" s="23" t="s">
        <v>20</v>
      </c>
      <c r="D10" s="24">
        <f t="shared" si="0"/>
        <v>26700000</v>
      </c>
      <c r="E10" s="27"/>
      <c r="F10" s="25">
        <v>26700000</v>
      </c>
      <c r="G10" s="25"/>
      <c r="H10" s="25">
        <v>0</v>
      </c>
      <c r="I10" s="25">
        <v>0</v>
      </c>
      <c r="J10" s="25">
        <v>0</v>
      </c>
      <c r="K10" s="26"/>
      <c r="M10" t="s">
        <v>21</v>
      </c>
    </row>
    <row r="11" spans="1:17" x14ac:dyDescent="0.15">
      <c r="A11" s="19"/>
      <c r="B11" s="19"/>
      <c r="C11" s="23" t="s">
        <v>22</v>
      </c>
      <c r="D11" s="24">
        <f>SUM(E11:J11)</f>
        <v>132026000</v>
      </c>
      <c r="E11" s="27"/>
      <c r="F11" s="25">
        <f>SUM(F12,F15)</f>
        <v>0</v>
      </c>
      <c r="G11" s="25">
        <f>SUM(G12,G15)</f>
        <v>47010000</v>
      </c>
      <c r="H11" s="25">
        <f>SUM(H12,H15)</f>
        <v>85016000</v>
      </c>
      <c r="I11" s="25">
        <f>SUM(I12,I15)</f>
        <v>0</v>
      </c>
      <c r="J11" s="25">
        <f>SUM(J12,J15)</f>
        <v>0</v>
      </c>
      <c r="K11" s="26"/>
      <c r="M11" t="s">
        <v>23</v>
      </c>
    </row>
    <row r="12" spans="1:17" x14ac:dyDescent="0.15">
      <c r="A12" s="28"/>
      <c r="B12" s="19"/>
      <c r="C12" s="23" t="s">
        <v>24</v>
      </c>
      <c r="D12" s="24">
        <f t="shared" si="0"/>
        <v>118436000</v>
      </c>
      <c r="E12" s="27"/>
      <c r="F12" s="25">
        <f>SUM(F13:F14)</f>
        <v>0</v>
      </c>
      <c r="G12" s="25">
        <f>SUM(G13:G14)</f>
        <v>42120000</v>
      </c>
      <c r="H12" s="25">
        <f>SUM(H13:H14)</f>
        <v>76316000</v>
      </c>
      <c r="I12" s="25">
        <f>SUM(I13:I14)</f>
        <v>0</v>
      </c>
      <c r="J12" s="25">
        <f>SUM(J13:J14)</f>
        <v>0</v>
      </c>
      <c r="K12" s="26"/>
      <c r="M12" t="s">
        <v>25</v>
      </c>
    </row>
    <row r="13" spans="1:17" x14ac:dyDescent="0.15">
      <c r="A13" s="19" t="s">
        <v>26</v>
      </c>
      <c r="C13" s="23" t="s">
        <v>27</v>
      </c>
      <c r="D13" s="24">
        <f t="shared" si="0"/>
        <v>116126000</v>
      </c>
      <c r="E13" s="27"/>
      <c r="F13" s="25">
        <v>0</v>
      </c>
      <c r="G13" s="25">
        <v>42120000</v>
      </c>
      <c r="H13" s="25">
        <v>74006000</v>
      </c>
      <c r="I13" s="25">
        <v>0</v>
      </c>
      <c r="J13" s="25">
        <v>0</v>
      </c>
      <c r="K13" s="26"/>
      <c r="M13" t="s">
        <v>28</v>
      </c>
    </row>
    <row r="14" spans="1:17" x14ac:dyDescent="0.15">
      <c r="A14" s="19"/>
      <c r="B14" s="19" t="s">
        <v>29</v>
      </c>
      <c r="C14" s="23" t="s">
        <v>30</v>
      </c>
      <c r="D14" s="24">
        <f t="shared" si="0"/>
        <v>2310000</v>
      </c>
      <c r="E14" s="27"/>
      <c r="F14" s="25">
        <v>0</v>
      </c>
      <c r="G14" s="25"/>
      <c r="H14" s="25">
        <v>2310000</v>
      </c>
      <c r="I14" s="25">
        <v>0</v>
      </c>
      <c r="J14" s="25">
        <v>0</v>
      </c>
      <c r="K14" s="26"/>
      <c r="M14" t="s">
        <v>31</v>
      </c>
    </row>
    <row r="15" spans="1:17" x14ac:dyDescent="0.15">
      <c r="A15" s="19"/>
      <c r="B15" s="19"/>
      <c r="C15" s="23" t="s">
        <v>32</v>
      </c>
      <c r="D15" s="24">
        <f t="shared" si="0"/>
        <v>13590000</v>
      </c>
      <c r="E15" s="27"/>
      <c r="F15" s="25">
        <f>SUM(F16:F17)</f>
        <v>0</v>
      </c>
      <c r="G15" s="25">
        <f>SUM(G16:G17)</f>
        <v>4890000</v>
      </c>
      <c r="H15" s="25">
        <f>SUM(H16:H17)</f>
        <v>8700000</v>
      </c>
      <c r="I15" s="25">
        <f>SUM(I16:I17)</f>
        <v>0</v>
      </c>
      <c r="J15" s="25">
        <f>SUM(J16:J17)</f>
        <v>0</v>
      </c>
      <c r="K15" s="26"/>
    </row>
    <row r="16" spans="1:17" x14ac:dyDescent="0.15">
      <c r="A16" s="19"/>
      <c r="B16" s="19"/>
      <c r="C16" s="23" t="s">
        <v>33</v>
      </c>
      <c r="D16" s="24">
        <f t="shared" si="0"/>
        <v>13390000</v>
      </c>
      <c r="E16" s="27"/>
      <c r="F16" s="25">
        <v>0</v>
      </c>
      <c r="G16" s="25">
        <v>4890000</v>
      </c>
      <c r="H16" s="25">
        <v>8500000</v>
      </c>
      <c r="I16" s="25">
        <v>0</v>
      </c>
      <c r="J16" s="25">
        <v>0</v>
      </c>
      <c r="K16" s="26"/>
    </row>
    <row r="17" spans="1:13" x14ac:dyDescent="0.15">
      <c r="A17" s="19" t="s">
        <v>34</v>
      </c>
      <c r="B17" s="19"/>
      <c r="C17" s="23" t="s">
        <v>35</v>
      </c>
      <c r="D17" s="24">
        <f t="shared" si="0"/>
        <v>200000</v>
      </c>
      <c r="E17" s="27"/>
      <c r="F17" s="25">
        <v>0</v>
      </c>
      <c r="G17" s="25"/>
      <c r="H17" s="25">
        <v>200000</v>
      </c>
      <c r="I17" s="25">
        <v>0</v>
      </c>
      <c r="J17" s="25">
        <v>0</v>
      </c>
      <c r="K17" s="26"/>
    </row>
    <row r="18" spans="1:13" x14ac:dyDescent="0.15">
      <c r="A18" s="28"/>
      <c r="B18" s="19"/>
      <c r="C18" s="23" t="s">
        <v>36</v>
      </c>
      <c r="D18" s="24">
        <f t="shared" si="0"/>
        <v>19900000</v>
      </c>
      <c r="E18" s="27"/>
      <c r="F18" s="25">
        <f>SUM(F19:F20)</f>
        <v>0</v>
      </c>
      <c r="G18" s="25">
        <f>SUM(G19:G20)</f>
        <v>0</v>
      </c>
      <c r="H18" s="25">
        <f>SUM(H19:H20)</f>
        <v>0</v>
      </c>
      <c r="I18" s="25">
        <f>SUM(I19:I20)</f>
        <v>15000000</v>
      </c>
      <c r="J18" s="25">
        <f>SUM(J19:J20)</f>
        <v>4900000</v>
      </c>
      <c r="K18" s="22"/>
    </row>
    <row r="19" spans="1:13" x14ac:dyDescent="0.15">
      <c r="A19" s="19"/>
      <c r="B19" s="19"/>
      <c r="C19" s="23" t="s">
        <v>37</v>
      </c>
      <c r="D19" s="24">
        <f t="shared" si="0"/>
        <v>15000000</v>
      </c>
      <c r="E19" s="27"/>
      <c r="F19" s="25">
        <v>0</v>
      </c>
      <c r="G19" s="25"/>
      <c r="H19" s="25"/>
      <c r="I19" s="25">
        <v>15000000</v>
      </c>
      <c r="J19" s="25"/>
      <c r="K19" s="26"/>
    </row>
    <row r="20" spans="1:13" x14ac:dyDescent="0.15">
      <c r="A20" s="19"/>
      <c r="B20" s="19"/>
      <c r="C20" s="23" t="s">
        <v>38</v>
      </c>
      <c r="D20" s="24">
        <f t="shared" si="0"/>
        <v>4900000</v>
      </c>
      <c r="E20" s="27"/>
      <c r="F20" s="25">
        <v>0</v>
      </c>
      <c r="G20" s="25"/>
      <c r="H20" s="25"/>
      <c r="I20" s="25"/>
      <c r="J20" s="25">
        <v>4900000</v>
      </c>
      <c r="K20" s="26"/>
    </row>
    <row r="21" spans="1:13" x14ac:dyDescent="0.15">
      <c r="A21" s="19" t="s">
        <v>39</v>
      </c>
      <c r="B21" s="19"/>
      <c r="C21" s="23" t="s">
        <v>40</v>
      </c>
      <c r="D21" s="24">
        <f t="shared" si="0"/>
        <v>64615000</v>
      </c>
      <c r="E21" s="27"/>
      <c r="F21" s="25">
        <f t="shared" ref="F21:H21" si="1">SUM(F22:F26)</f>
        <v>46320000</v>
      </c>
      <c r="G21" s="25">
        <f t="shared" si="1"/>
        <v>12375000</v>
      </c>
      <c r="H21" s="25">
        <f t="shared" si="1"/>
        <v>5920000</v>
      </c>
      <c r="I21" s="25">
        <f>SUM(I22:I26)</f>
        <v>0</v>
      </c>
      <c r="J21" s="25">
        <f>SUM(J22:J26)</f>
        <v>0</v>
      </c>
      <c r="K21" s="26"/>
    </row>
    <row r="22" spans="1:13" x14ac:dyDescent="0.15">
      <c r="A22" s="28"/>
      <c r="B22" s="19"/>
      <c r="C22" s="23" t="s">
        <v>41</v>
      </c>
      <c r="D22" s="24">
        <f t="shared" si="0"/>
        <v>4000000</v>
      </c>
      <c r="E22" s="27"/>
      <c r="F22" s="25">
        <v>3900000</v>
      </c>
      <c r="G22" s="25">
        <v>100000</v>
      </c>
      <c r="H22" s="25"/>
      <c r="I22" s="25"/>
      <c r="J22" s="25"/>
      <c r="K22" s="26"/>
    </row>
    <row r="23" spans="1:13" x14ac:dyDescent="0.15">
      <c r="A23" s="19"/>
      <c r="C23" s="23" t="s">
        <v>42</v>
      </c>
      <c r="D23" s="24">
        <f t="shared" si="0"/>
        <v>1900000</v>
      </c>
      <c r="E23" s="27"/>
      <c r="F23" s="25">
        <v>0</v>
      </c>
      <c r="G23" s="25">
        <v>1300000</v>
      </c>
      <c r="H23" s="25">
        <v>600000</v>
      </c>
      <c r="I23" s="25"/>
      <c r="J23" s="25"/>
      <c r="K23" s="26"/>
    </row>
    <row r="24" spans="1:13" x14ac:dyDescent="0.15">
      <c r="A24" s="28"/>
      <c r="B24" s="19" t="s">
        <v>43</v>
      </c>
      <c r="C24" s="23" t="s">
        <v>44</v>
      </c>
      <c r="D24" s="24">
        <f t="shared" si="0"/>
        <v>39570000</v>
      </c>
      <c r="E24" s="27"/>
      <c r="F24" s="25">
        <v>27220000</v>
      </c>
      <c r="G24" s="25">
        <v>7050000</v>
      </c>
      <c r="H24" s="25">
        <v>5300000</v>
      </c>
      <c r="I24" s="25"/>
      <c r="J24" s="25"/>
      <c r="K24" s="26"/>
    </row>
    <row r="25" spans="1:13" x14ac:dyDescent="0.15">
      <c r="A25" s="19" t="s">
        <v>45</v>
      </c>
      <c r="B25" s="19"/>
      <c r="C25" s="23" t="s">
        <v>46</v>
      </c>
      <c r="D25" s="24">
        <f t="shared" si="0"/>
        <v>18625000</v>
      </c>
      <c r="E25" s="27"/>
      <c r="F25" s="25">
        <v>14800000</v>
      </c>
      <c r="G25" s="25">
        <v>3825000</v>
      </c>
      <c r="H25" s="25"/>
      <c r="I25" s="25"/>
      <c r="J25" s="25"/>
      <c r="K25" s="26"/>
    </row>
    <row r="26" spans="1:13" x14ac:dyDescent="0.15">
      <c r="A26" s="19"/>
      <c r="B26" s="19"/>
      <c r="C26" s="23" t="s">
        <v>47</v>
      </c>
      <c r="D26" s="24">
        <f t="shared" si="0"/>
        <v>520000</v>
      </c>
      <c r="E26" s="27"/>
      <c r="F26" s="25">
        <v>400000</v>
      </c>
      <c r="G26" s="25">
        <v>100000</v>
      </c>
      <c r="H26" s="25">
        <v>20000</v>
      </c>
      <c r="I26" s="25"/>
      <c r="J26" s="25"/>
      <c r="K26" s="26"/>
    </row>
    <row r="27" spans="1:13" x14ac:dyDescent="0.15">
      <c r="A27" s="28"/>
      <c r="B27" s="19"/>
      <c r="C27" s="23" t="s">
        <v>48</v>
      </c>
      <c r="D27" s="24">
        <f>SUM(E27:J27)</f>
        <v>41557780</v>
      </c>
      <c r="E27" s="27" t="s">
        <v>49</v>
      </c>
      <c r="F27" s="25">
        <f>SUM(F28:F30)</f>
        <v>200000</v>
      </c>
      <c r="G27" s="25">
        <f t="shared" ref="G27:J27" si="2">SUM(G28:G30)</f>
        <v>0</v>
      </c>
      <c r="H27" s="25">
        <f t="shared" si="2"/>
        <v>0</v>
      </c>
      <c r="I27" s="25">
        <f t="shared" si="2"/>
        <v>0</v>
      </c>
      <c r="J27" s="25">
        <f t="shared" si="2"/>
        <v>41357780</v>
      </c>
      <c r="K27" s="26"/>
      <c r="M27" t="s">
        <v>50</v>
      </c>
    </row>
    <row r="28" spans="1:13" x14ac:dyDescent="0.15">
      <c r="A28" s="19" t="s">
        <v>51</v>
      </c>
      <c r="B28" s="19"/>
      <c r="C28" s="23" t="s">
        <v>52</v>
      </c>
      <c r="D28" s="29">
        <f t="shared" si="0"/>
        <v>35757780</v>
      </c>
      <c r="E28" s="30"/>
      <c r="F28" s="25"/>
      <c r="G28" s="25"/>
      <c r="H28" s="25"/>
      <c r="I28" s="25"/>
      <c r="J28" s="25">
        <v>35757780</v>
      </c>
      <c r="K28" s="26" t="s">
        <v>53</v>
      </c>
      <c r="M28" t="s">
        <v>54</v>
      </c>
    </row>
    <row r="29" spans="1:13" x14ac:dyDescent="0.15">
      <c r="A29" s="19"/>
      <c r="B29" s="19"/>
      <c r="C29" s="23" t="s">
        <v>55</v>
      </c>
      <c r="D29" s="29">
        <f t="shared" si="0"/>
        <v>5600000</v>
      </c>
      <c r="E29" s="30"/>
      <c r="F29" s="25"/>
      <c r="G29" s="25"/>
      <c r="H29" s="25"/>
      <c r="I29" s="25"/>
      <c r="J29" s="25">
        <v>5600000</v>
      </c>
      <c r="K29" s="26" t="s">
        <v>56</v>
      </c>
    </row>
    <row r="30" spans="1:13" x14ac:dyDescent="0.15">
      <c r="A30" s="19"/>
      <c r="B30" s="19"/>
      <c r="C30" s="23" t="s">
        <v>57</v>
      </c>
      <c r="D30" s="29">
        <f t="shared" si="0"/>
        <v>200000</v>
      </c>
      <c r="E30" s="30"/>
      <c r="F30" s="25">
        <v>200000</v>
      </c>
      <c r="G30" s="25"/>
      <c r="H30" s="25"/>
      <c r="I30" s="25"/>
      <c r="J30" s="25"/>
      <c r="K30" s="26" t="s">
        <v>58</v>
      </c>
    </row>
    <row r="31" spans="1:13" x14ac:dyDescent="0.15">
      <c r="A31" s="19"/>
      <c r="B31" s="19"/>
      <c r="C31" s="20" t="s">
        <v>59</v>
      </c>
      <c r="D31" s="31">
        <f t="shared" si="0"/>
        <v>0</v>
      </c>
      <c r="E31" s="32"/>
      <c r="F31" s="33"/>
      <c r="G31" s="33"/>
      <c r="H31" s="33"/>
      <c r="I31" s="33"/>
      <c r="J31" s="33"/>
      <c r="K31" s="26"/>
    </row>
    <row r="32" spans="1:13" x14ac:dyDescent="0.15">
      <c r="A32" s="28"/>
      <c r="B32" s="19"/>
      <c r="C32" s="20" t="s">
        <v>60</v>
      </c>
      <c r="D32" s="31">
        <f t="shared" si="0"/>
        <v>50000</v>
      </c>
      <c r="E32" s="32">
        <v>50000</v>
      </c>
      <c r="F32" s="33"/>
      <c r="G32" s="33"/>
      <c r="H32" s="33"/>
      <c r="I32" s="33"/>
      <c r="J32" s="33"/>
      <c r="K32" s="26"/>
    </row>
    <row r="33" spans="1:12" x14ac:dyDescent="0.15">
      <c r="A33" s="19"/>
      <c r="B33" s="19"/>
      <c r="C33" s="20" t="s">
        <v>61</v>
      </c>
      <c r="D33" s="31">
        <f t="shared" si="0"/>
        <v>245500</v>
      </c>
      <c r="E33" s="32"/>
      <c r="F33" s="33">
        <v>150000</v>
      </c>
      <c r="G33" s="33">
        <v>2500</v>
      </c>
      <c r="H33" s="33">
        <v>55000</v>
      </c>
      <c r="I33" s="33">
        <v>2000</v>
      </c>
      <c r="J33" s="33">
        <v>36000</v>
      </c>
      <c r="K33" s="26"/>
    </row>
    <row r="34" spans="1:12" x14ac:dyDescent="0.15">
      <c r="A34" s="19" t="s">
        <v>62</v>
      </c>
      <c r="B34" s="19"/>
      <c r="C34" s="20" t="s">
        <v>63</v>
      </c>
      <c r="D34" s="31">
        <f t="shared" si="0"/>
        <v>1870000</v>
      </c>
      <c r="E34" s="33">
        <f t="shared" ref="E34:J34" si="3">SUM(E35:E36)</f>
        <v>0</v>
      </c>
      <c r="F34" s="33">
        <f t="shared" si="3"/>
        <v>1860000</v>
      </c>
      <c r="G34" s="33">
        <f t="shared" si="3"/>
        <v>0</v>
      </c>
      <c r="H34" s="33">
        <f t="shared" si="3"/>
        <v>0</v>
      </c>
      <c r="I34" s="33">
        <f t="shared" si="3"/>
        <v>0</v>
      </c>
      <c r="J34" s="33">
        <f t="shared" si="3"/>
        <v>10000</v>
      </c>
      <c r="K34" s="26"/>
    </row>
    <row r="35" spans="1:12" x14ac:dyDescent="0.15">
      <c r="A35" s="28"/>
      <c r="B35" s="19"/>
      <c r="C35" s="23" t="s">
        <v>64</v>
      </c>
      <c r="D35" s="34">
        <f t="shared" si="0"/>
        <v>20000</v>
      </c>
      <c r="E35" s="35">
        <v>0</v>
      </c>
      <c r="F35" s="36">
        <v>10000</v>
      </c>
      <c r="G35" s="36"/>
      <c r="H35" s="36">
        <v>0</v>
      </c>
      <c r="I35" s="36">
        <v>0</v>
      </c>
      <c r="J35" s="36">
        <v>10000</v>
      </c>
      <c r="K35" s="26"/>
    </row>
    <row r="36" spans="1:12" x14ac:dyDescent="0.15">
      <c r="A36" s="19"/>
      <c r="B36" s="19"/>
      <c r="C36" s="23" t="s">
        <v>65</v>
      </c>
      <c r="D36" s="29">
        <f t="shared" si="0"/>
        <v>1850000</v>
      </c>
      <c r="E36" s="36">
        <f t="shared" ref="E36:J36" si="4">SUM(E37:E39)</f>
        <v>0</v>
      </c>
      <c r="F36" s="36">
        <f t="shared" si="4"/>
        <v>1850000</v>
      </c>
      <c r="G36" s="36">
        <f t="shared" si="4"/>
        <v>0</v>
      </c>
      <c r="H36" s="36">
        <f t="shared" si="4"/>
        <v>0</v>
      </c>
      <c r="I36" s="36">
        <f t="shared" si="4"/>
        <v>0</v>
      </c>
      <c r="J36" s="36">
        <f t="shared" si="4"/>
        <v>0</v>
      </c>
      <c r="K36" s="26"/>
    </row>
    <row r="37" spans="1:12" x14ac:dyDescent="0.15">
      <c r="A37" s="28"/>
      <c r="B37" s="19"/>
      <c r="C37" s="23" t="s">
        <v>66</v>
      </c>
      <c r="D37" s="34">
        <f t="shared" si="0"/>
        <v>700000</v>
      </c>
      <c r="E37" s="35"/>
      <c r="F37" s="36">
        <v>700000</v>
      </c>
      <c r="G37" s="36"/>
      <c r="H37" s="36"/>
      <c r="I37" s="36"/>
      <c r="J37" s="36"/>
      <c r="K37" s="26"/>
    </row>
    <row r="38" spans="1:12" x14ac:dyDescent="0.15">
      <c r="A38" s="19" t="s">
        <v>67</v>
      </c>
      <c r="B38" s="19"/>
      <c r="C38" s="23" t="s">
        <v>68</v>
      </c>
      <c r="D38" s="34">
        <f t="shared" si="0"/>
        <v>150000</v>
      </c>
      <c r="E38" s="35"/>
      <c r="F38" s="36">
        <v>150000</v>
      </c>
      <c r="G38" s="36"/>
      <c r="H38" s="36"/>
      <c r="I38" s="36"/>
      <c r="J38" s="36"/>
      <c r="K38" s="26"/>
    </row>
    <row r="39" spans="1:12" x14ac:dyDescent="0.15">
      <c r="A39" s="19"/>
      <c r="B39" s="19"/>
      <c r="C39" s="23" t="s">
        <v>69</v>
      </c>
      <c r="D39" s="29">
        <f t="shared" si="0"/>
        <v>1000000</v>
      </c>
      <c r="E39" s="30"/>
      <c r="F39" s="36">
        <v>1000000</v>
      </c>
      <c r="G39" s="36"/>
      <c r="H39" s="36"/>
      <c r="I39" s="36"/>
      <c r="J39" s="36"/>
      <c r="K39" s="26" t="s">
        <v>70</v>
      </c>
    </row>
    <row r="40" spans="1:12" x14ac:dyDescent="0.15">
      <c r="A40" s="19"/>
      <c r="B40" s="37"/>
      <c r="C40" s="38" t="s">
        <v>71</v>
      </c>
      <c r="D40" s="39">
        <f>SUM(D6,D31:D34)</f>
        <v>530544280</v>
      </c>
      <c r="E40" s="40">
        <f t="shared" ref="E40" si="5">SUM(E6,E31:E34)</f>
        <v>50000</v>
      </c>
      <c r="F40" s="40">
        <f>SUM(F6,F31:F34)</f>
        <v>318810000</v>
      </c>
      <c r="G40" s="40">
        <f>SUM(G6,G31:G34)</f>
        <v>59387500</v>
      </c>
      <c r="H40" s="40">
        <f t="shared" ref="H40:J40" si="6">SUM(H6,H31:H34)</f>
        <v>90991000</v>
      </c>
      <c r="I40" s="40">
        <f t="shared" si="6"/>
        <v>15002000</v>
      </c>
      <c r="J40" s="40">
        <f t="shared" si="6"/>
        <v>46303780</v>
      </c>
      <c r="K40" s="26"/>
    </row>
    <row r="41" spans="1:12" x14ac:dyDescent="0.15">
      <c r="A41" s="28" t="s">
        <v>72</v>
      </c>
      <c r="B41" s="19"/>
      <c r="C41" s="20" t="s">
        <v>73</v>
      </c>
      <c r="D41" s="31">
        <f>SUM(E41:J41)</f>
        <v>353656000</v>
      </c>
      <c r="E41" s="32">
        <f>SUM(E42)</f>
        <v>150000</v>
      </c>
      <c r="F41" s="33">
        <f>SUM(F42:F47)</f>
        <v>202366000</v>
      </c>
      <c r="G41" s="33">
        <f>SUM(G42:G47)</f>
        <v>35380000</v>
      </c>
      <c r="H41" s="33">
        <f>SUM(H42:H47)</f>
        <v>64410000</v>
      </c>
      <c r="I41" s="33">
        <f>SUM(I42:I47)</f>
        <v>13550000</v>
      </c>
      <c r="J41" s="33">
        <f>SUM(J42:J47)</f>
        <v>37800000</v>
      </c>
      <c r="K41" s="41" t="s">
        <v>74</v>
      </c>
      <c r="L41" t="s">
        <v>75</v>
      </c>
    </row>
    <row r="42" spans="1:12" x14ac:dyDescent="0.15">
      <c r="A42" s="19"/>
      <c r="B42" s="19"/>
      <c r="C42" s="23" t="s">
        <v>76</v>
      </c>
      <c r="D42" s="34">
        <f t="shared" ref="D42:D61" si="7">SUM(E42:J42)</f>
        <v>175180000</v>
      </c>
      <c r="E42" s="35">
        <v>150000</v>
      </c>
      <c r="F42" s="36">
        <v>98220000</v>
      </c>
      <c r="G42" s="36">
        <v>17710000</v>
      </c>
      <c r="H42" s="36">
        <v>26100000</v>
      </c>
      <c r="I42" s="36">
        <v>9000000</v>
      </c>
      <c r="J42" s="36">
        <v>24000000</v>
      </c>
      <c r="K42" s="42"/>
      <c r="L42" t="s">
        <v>77</v>
      </c>
    </row>
    <row r="43" spans="1:12" x14ac:dyDescent="0.15">
      <c r="A43" s="19"/>
      <c r="B43" s="19"/>
      <c r="C43" s="23" t="s">
        <v>78</v>
      </c>
      <c r="D43" s="34">
        <f t="shared" si="7"/>
        <v>53200000</v>
      </c>
      <c r="E43" s="35"/>
      <c r="F43" s="36">
        <v>32100000</v>
      </c>
      <c r="G43" s="36">
        <v>5350000</v>
      </c>
      <c r="H43" s="36">
        <v>7550000</v>
      </c>
      <c r="I43" s="36">
        <v>2600000</v>
      </c>
      <c r="J43" s="36">
        <v>5600000</v>
      </c>
      <c r="K43" s="43"/>
      <c r="L43" t="s">
        <v>79</v>
      </c>
    </row>
    <row r="44" spans="1:12" x14ac:dyDescent="0.15">
      <c r="A44" s="19" t="s">
        <v>80</v>
      </c>
      <c r="B44" s="19" t="s">
        <v>80</v>
      </c>
      <c r="C44" s="23" t="s">
        <v>81</v>
      </c>
      <c r="D44" s="34">
        <f t="shared" si="7"/>
        <v>60326000</v>
      </c>
      <c r="E44" s="35"/>
      <c r="F44" s="36">
        <v>33096000</v>
      </c>
      <c r="G44" s="36">
        <v>5520000</v>
      </c>
      <c r="H44" s="36">
        <v>18810000</v>
      </c>
      <c r="I44" s="36">
        <v>0</v>
      </c>
      <c r="J44" s="36">
        <v>2900000</v>
      </c>
      <c r="K44" s="26"/>
      <c r="L44" t="s">
        <v>82</v>
      </c>
    </row>
    <row r="45" spans="1:12" x14ac:dyDescent="0.15">
      <c r="A45" s="28"/>
      <c r="B45" s="19"/>
      <c r="C45" s="23" t="s">
        <v>83</v>
      </c>
      <c r="D45" s="34">
        <f t="shared" si="7"/>
        <v>19000000</v>
      </c>
      <c r="E45" s="35"/>
      <c r="F45" s="36">
        <v>12800000</v>
      </c>
      <c r="G45" s="36">
        <v>2500000</v>
      </c>
      <c r="H45" s="36">
        <v>3700000</v>
      </c>
      <c r="I45" s="36">
        <v>0</v>
      </c>
      <c r="J45" s="36">
        <v>0</v>
      </c>
      <c r="K45" s="26"/>
    </row>
    <row r="46" spans="1:12" x14ac:dyDescent="0.15">
      <c r="A46" s="19"/>
      <c r="B46" s="19"/>
      <c r="C46" s="23" t="s">
        <v>84</v>
      </c>
      <c r="D46" s="34">
        <f t="shared" si="7"/>
        <v>950000</v>
      </c>
      <c r="E46" s="35"/>
      <c r="F46" s="36">
        <v>500000</v>
      </c>
      <c r="G46" s="36"/>
      <c r="H46" s="36">
        <v>100000</v>
      </c>
      <c r="I46" s="36">
        <v>50000</v>
      </c>
      <c r="J46" s="36">
        <v>300000</v>
      </c>
      <c r="K46" s="26"/>
    </row>
    <row r="47" spans="1:12" x14ac:dyDescent="0.15">
      <c r="A47" s="19"/>
      <c r="B47" s="19"/>
      <c r="C47" s="23" t="s">
        <v>85</v>
      </c>
      <c r="D47" s="34">
        <f t="shared" si="7"/>
        <v>45000000</v>
      </c>
      <c r="E47" s="35"/>
      <c r="F47" s="36">
        <v>25650000</v>
      </c>
      <c r="G47" s="36">
        <v>4300000</v>
      </c>
      <c r="H47" s="36">
        <v>8150000</v>
      </c>
      <c r="I47" s="36">
        <v>1900000</v>
      </c>
      <c r="J47" s="36">
        <v>5000000</v>
      </c>
      <c r="K47" s="26"/>
      <c r="L47" t="s">
        <v>86</v>
      </c>
    </row>
    <row r="48" spans="1:12" x14ac:dyDescent="0.15">
      <c r="A48" s="19"/>
      <c r="B48" s="19"/>
      <c r="C48" s="20" t="s">
        <v>87</v>
      </c>
      <c r="D48" s="31">
        <f>SUM(E48:J48)</f>
        <v>77950000</v>
      </c>
      <c r="E48" s="33">
        <f>SUM(E49:E61)</f>
        <v>500000</v>
      </c>
      <c r="F48" s="33">
        <f>SUM(F49:F61)</f>
        <v>56150000</v>
      </c>
      <c r="G48" s="33">
        <f>SUM(G49:G61)</f>
        <v>9450000</v>
      </c>
      <c r="H48" s="33">
        <f>SUM(H49:H60)</f>
        <v>11160000</v>
      </c>
      <c r="I48" s="33">
        <f>SUM(I49:I60)</f>
        <v>175000</v>
      </c>
      <c r="J48" s="33">
        <f>SUM(J49:J60)</f>
        <v>515000</v>
      </c>
      <c r="K48" s="26"/>
    </row>
    <row r="49" spans="1:11" x14ac:dyDescent="0.15">
      <c r="A49" s="28"/>
      <c r="B49" s="19"/>
      <c r="C49" s="23" t="s">
        <v>88</v>
      </c>
      <c r="D49" s="34">
        <f t="shared" si="7"/>
        <v>35900000</v>
      </c>
      <c r="E49" s="35"/>
      <c r="F49" s="36">
        <v>28000000</v>
      </c>
      <c r="G49" s="36">
        <v>4600000</v>
      </c>
      <c r="H49" s="36">
        <v>3300000</v>
      </c>
      <c r="I49" s="36"/>
      <c r="J49" s="36"/>
      <c r="K49" s="26"/>
    </row>
    <row r="50" spans="1:11" x14ac:dyDescent="0.15">
      <c r="A50" s="28"/>
      <c r="B50" s="19"/>
      <c r="C50" s="44" t="s">
        <v>89</v>
      </c>
      <c r="D50" s="34">
        <f t="shared" si="7"/>
        <v>8800000</v>
      </c>
      <c r="E50" s="35"/>
      <c r="F50" s="36">
        <v>7400000</v>
      </c>
      <c r="G50" s="36">
        <v>1400000</v>
      </c>
      <c r="H50" s="36"/>
      <c r="I50" s="36"/>
      <c r="J50" s="36"/>
      <c r="K50" s="26"/>
    </row>
    <row r="51" spans="1:11" x14ac:dyDescent="0.15">
      <c r="A51" s="19"/>
      <c r="B51" s="19"/>
      <c r="C51" s="23" t="s">
        <v>90</v>
      </c>
      <c r="D51" s="29">
        <f t="shared" si="7"/>
        <v>300000</v>
      </c>
      <c r="E51" s="30"/>
      <c r="F51" s="36">
        <v>250000</v>
      </c>
      <c r="G51" s="36">
        <v>40000</v>
      </c>
      <c r="H51" s="36">
        <v>10000</v>
      </c>
      <c r="I51" s="36"/>
      <c r="J51" s="36"/>
      <c r="K51" s="26"/>
    </row>
    <row r="52" spans="1:11" x14ac:dyDescent="0.15">
      <c r="A52" s="19"/>
      <c r="B52" s="19"/>
      <c r="C52" s="23" t="s">
        <v>91</v>
      </c>
      <c r="D52" s="29">
        <f t="shared" si="7"/>
        <v>4245000</v>
      </c>
      <c r="E52" s="30"/>
      <c r="F52" s="36">
        <v>3300000</v>
      </c>
      <c r="G52" s="36">
        <v>300000</v>
      </c>
      <c r="H52" s="36">
        <v>600000</v>
      </c>
      <c r="I52" s="36">
        <v>10000</v>
      </c>
      <c r="J52" s="36">
        <v>35000</v>
      </c>
      <c r="K52" s="26"/>
    </row>
    <row r="53" spans="1:11" x14ac:dyDescent="0.15">
      <c r="A53" s="19"/>
      <c r="B53" s="19" t="s">
        <v>92</v>
      </c>
      <c r="C53" s="23" t="s">
        <v>93</v>
      </c>
      <c r="D53" s="29">
        <f t="shared" si="7"/>
        <v>1500000</v>
      </c>
      <c r="E53" s="30"/>
      <c r="F53" s="36">
        <v>900000</v>
      </c>
      <c r="G53" s="36">
        <v>100000</v>
      </c>
      <c r="H53" s="36">
        <v>500000</v>
      </c>
      <c r="I53" s="36"/>
      <c r="J53" s="36"/>
      <c r="K53" s="26"/>
    </row>
    <row r="54" spans="1:11" x14ac:dyDescent="0.15">
      <c r="A54" s="19"/>
      <c r="B54" s="19"/>
      <c r="C54" s="23" t="s">
        <v>94</v>
      </c>
      <c r="D54" s="29">
        <f t="shared" si="7"/>
        <v>2005000</v>
      </c>
      <c r="E54" s="30"/>
      <c r="F54" s="36">
        <v>1400000</v>
      </c>
      <c r="G54" s="36">
        <v>250000</v>
      </c>
      <c r="H54" s="36">
        <v>250000</v>
      </c>
      <c r="I54" s="36">
        <v>25000</v>
      </c>
      <c r="J54" s="36">
        <v>80000</v>
      </c>
      <c r="K54" s="26"/>
    </row>
    <row r="55" spans="1:11" x14ac:dyDescent="0.15">
      <c r="A55" s="19"/>
      <c r="B55" s="19"/>
      <c r="C55" s="23" t="s">
        <v>95</v>
      </c>
      <c r="D55" s="29">
        <f t="shared" si="7"/>
        <v>13500000</v>
      </c>
      <c r="E55" s="30"/>
      <c r="F55" s="36">
        <v>9300000</v>
      </c>
      <c r="G55" s="36">
        <v>1600000</v>
      </c>
      <c r="H55" s="36">
        <v>2600000</v>
      </c>
      <c r="I55" s="36"/>
      <c r="J55" s="36"/>
      <c r="K55" s="26"/>
    </row>
    <row r="56" spans="1:11" x14ac:dyDescent="0.15">
      <c r="A56" s="19"/>
      <c r="B56" s="19"/>
      <c r="C56" s="23" t="s">
        <v>96</v>
      </c>
      <c r="D56" s="29">
        <f t="shared" si="7"/>
        <v>3200000</v>
      </c>
      <c r="E56" s="30"/>
      <c r="F56" s="36">
        <v>2200000</v>
      </c>
      <c r="G56" s="36">
        <v>400000</v>
      </c>
      <c r="H56" s="36">
        <v>600000</v>
      </c>
      <c r="I56" s="36"/>
      <c r="J56" s="36"/>
      <c r="K56" s="26"/>
    </row>
    <row r="57" spans="1:11" x14ac:dyDescent="0.15">
      <c r="A57" s="19"/>
      <c r="B57" s="19"/>
      <c r="C57" s="23" t="s">
        <v>97</v>
      </c>
      <c r="D57" s="29">
        <f t="shared" si="7"/>
        <v>1500000</v>
      </c>
      <c r="E57" s="30"/>
      <c r="F57" s="36">
        <v>800000</v>
      </c>
      <c r="G57" s="36">
        <v>200000</v>
      </c>
      <c r="H57" s="36">
        <v>500000</v>
      </c>
      <c r="I57" s="36"/>
      <c r="J57" s="36"/>
      <c r="K57" s="26" t="s">
        <v>98</v>
      </c>
    </row>
    <row r="58" spans="1:11" x14ac:dyDescent="0.15">
      <c r="A58" s="19"/>
      <c r="B58" s="19"/>
      <c r="C58" s="23" t="s">
        <v>99</v>
      </c>
      <c r="D58" s="29">
        <f t="shared" si="7"/>
        <v>3700000</v>
      </c>
      <c r="E58" s="30"/>
      <c r="F58" s="36">
        <v>2500000</v>
      </c>
      <c r="G58" s="36">
        <v>450000</v>
      </c>
      <c r="H58" s="36">
        <v>750000</v>
      </c>
      <c r="I58" s="36"/>
      <c r="J58" s="36"/>
      <c r="K58" s="26"/>
    </row>
    <row r="59" spans="1:11" x14ac:dyDescent="0.15">
      <c r="A59" s="19"/>
      <c r="B59" s="19"/>
      <c r="C59" s="23" t="s">
        <v>100</v>
      </c>
      <c r="D59" s="29">
        <f t="shared" si="7"/>
        <v>1000000</v>
      </c>
      <c r="E59" s="30"/>
      <c r="F59" s="36">
        <v>30000</v>
      </c>
      <c r="G59" s="36">
        <v>30000</v>
      </c>
      <c r="H59" s="36">
        <v>800000</v>
      </c>
      <c r="I59" s="36">
        <v>40000</v>
      </c>
      <c r="J59" s="36">
        <v>100000</v>
      </c>
      <c r="K59" s="26"/>
    </row>
    <row r="60" spans="1:11" x14ac:dyDescent="0.15">
      <c r="A60" s="19"/>
      <c r="B60" s="19"/>
      <c r="C60" s="23" t="s">
        <v>101</v>
      </c>
      <c r="D60" s="29">
        <f t="shared" si="7"/>
        <v>1800000</v>
      </c>
      <c r="E60" s="30"/>
      <c r="F60" s="36">
        <v>70000</v>
      </c>
      <c r="G60" s="36">
        <v>80000</v>
      </c>
      <c r="H60" s="36">
        <v>1250000</v>
      </c>
      <c r="I60" s="36">
        <v>100000</v>
      </c>
      <c r="J60" s="36">
        <v>300000</v>
      </c>
      <c r="K60" s="26"/>
    </row>
    <row r="61" spans="1:11" x14ac:dyDescent="0.15">
      <c r="A61" s="37"/>
      <c r="B61" s="37"/>
      <c r="C61" s="45" t="s">
        <v>102</v>
      </c>
      <c r="D61" s="29">
        <f t="shared" si="7"/>
        <v>500000</v>
      </c>
      <c r="E61" s="46">
        <v>500000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26" t="s">
        <v>103</v>
      </c>
    </row>
    <row r="62" spans="1:11" x14ac:dyDescent="0.15">
      <c r="A62" s="48"/>
      <c r="B62" s="48"/>
      <c r="C62" s="49"/>
      <c r="D62" s="50"/>
      <c r="E62" s="50"/>
      <c r="F62" s="51"/>
      <c r="G62" s="51"/>
      <c r="H62" s="51"/>
      <c r="I62" s="51"/>
      <c r="J62" s="51"/>
      <c r="K62" s="52"/>
    </row>
    <row r="63" spans="1:11" x14ac:dyDescent="0.15">
      <c r="C63" s="53"/>
      <c r="D63" s="54"/>
      <c r="E63" s="54"/>
      <c r="F63" s="55"/>
      <c r="G63" s="55"/>
      <c r="H63" s="55"/>
      <c r="I63" s="55"/>
      <c r="J63" s="55"/>
    </row>
    <row r="64" spans="1:11" x14ac:dyDescent="0.15">
      <c r="C64" s="53"/>
      <c r="D64" s="54"/>
      <c r="E64" s="54"/>
      <c r="F64" s="55"/>
      <c r="G64" s="55"/>
      <c r="H64" s="55"/>
      <c r="I64" s="55"/>
      <c r="J64" s="55"/>
    </row>
    <row r="65" spans="1:11" x14ac:dyDescent="0.15">
      <c r="C65" s="53"/>
      <c r="D65" s="54"/>
      <c r="E65" s="54"/>
      <c r="F65" s="55"/>
      <c r="G65" s="55"/>
      <c r="H65" s="55"/>
      <c r="I65" s="55"/>
      <c r="J65" s="55"/>
    </row>
    <row r="66" spans="1:11" x14ac:dyDescent="0.15">
      <c r="C66" s="53"/>
      <c r="D66" s="54"/>
      <c r="E66" s="54"/>
      <c r="F66" s="55"/>
      <c r="G66" s="55"/>
      <c r="H66" s="55"/>
      <c r="I66" s="55"/>
      <c r="J66" s="55"/>
    </row>
    <row r="67" spans="1:11" ht="13.5" customHeight="1" x14ac:dyDescent="0.15">
      <c r="C67" s="53"/>
      <c r="D67" s="3" t="s">
        <v>0</v>
      </c>
      <c r="E67" s="3"/>
      <c r="F67" s="3"/>
      <c r="G67" s="3"/>
      <c r="H67" s="3"/>
      <c r="I67" s="55"/>
      <c r="J67" s="55"/>
    </row>
    <row r="68" spans="1:11" ht="13.5" customHeight="1" x14ac:dyDescent="0.15">
      <c r="C68" s="53"/>
      <c r="D68" s="3"/>
      <c r="E68" s="3"/>
      <c r="F68" s="3"/>
      <c r="G68" s="3"/>
      <c r="H68" s="3"/>
      <c r="I68" s="55"/>
      <c r="J68" s="55"/>
    </row>
    <row r="69" spans="1:11" ht="18.75" customHeight="1" x14ac:dyDescent="0.15">
      <c r="C69" s="10" t="s">
        <v>1</v>
      </c>
      <c r="D69" s="54"/>
      <c r="E69" s="54"/>
      <c r="F69" s="55"/>
      <c r="G69" s="55"/>
      <c r="H69" s="55"/>
      <c r="I69" s="55"/>
      <c r="J69" s="55"/>
      <c r="K69" s="5" t="s">
        <v>104</v>
      </c>
    </row>
    <row r="70" spans="1:11" ht="21" customHeight="1" x14ac:dyDescent="0.15">
      <c r="A70" s="12" t="s">
        <v>4</v>
      </c>
      <c r="B70" s="13"/>
      <c r="C70" s="13"/>
      <c r="D70" s="14" t="s">
        <v>5</v>
      </c>
      <c r="E70" s="15" t="s">
        <v>6</v>
      </c>
      <c r="F70" s="16" t="s">
        <v>7</v>
      </c>
      <c r="G70" s="17" t="s">
        <v>8</v>
      </c>
      <c r="H70" s="17" t="s">
        <v>9</v>
      </c>
      <c r="I70" s="17" t="s">
        <v>10</v>
      </c>
      <c r="J70" s="17" t="s">
        <v>11</v>
      </c>
      <c r="K70" s="17" t="s">
        <v>12</v>
      </c>
    </row>
    <row r="71" spans="1:11" ht="12" customHeight="1" x14ac:dyDescent="0.15">
      <c r="A71" s="56"/>
      <c r="B71" s="56"/>
      <c r="C71" s="20" t="s">
        <v>105</v>
      </c>
      <c r="D71" s="57">
        <f>SUM(E71:J71)</f>
        <v>90395000</v>
      </c>
      <c r="E71" s="21">
        <f>SUM(E72:E83,E84,E91:E94,E95:E98)</f>
        <v>10000</v>
      </c>
      <c r="F71" s="21">
        <f>SUM(F72:F83,F84,F91:F94,F95:F98)</f>
        <v>64060000</v>
      </c>
      <c r="G71" s="21">
        <f t="shared" ref="G71:J71" si="8">SUM(G72:G83,G84,G91:G94,G95:G98)</f>
        <v>7215000</v>
      </c>
      <c r="H71" s="21">
        <f>SUM(H72:H83,H84,H91:H94,H95:H98)</f>
        <v>10560000</v>
      </c>
      <c r="I71" s="21">
        <f t="shared" si="8"/>
        <v>1770000</v>
      </c>
      <c r="J71" s="21">
        <f t="shared" si="8"/>
        <v>6780000</v>
      </c>
      <c r="K71" s="26"/>
    </row>
    <row r="72" spans="1:11" x14ac:dyDescent="0.15">
      <c r="A72" s="19"/>
      <c r="B72" s="19"/>
      <c r="C72" s="23" t="s">
        <v>106</v>
      </c>
      <c r="D72" s="35">
        <f>SUM(E72:J72)</f>
        <v>2500000</v>
      </c>
      <c r="E72" s="35"/>
      <c r="F72" s="36">
        <v>1800000</v>
      </c>
      <c r="G72" s="36">
        <v>0</v>
      </c>
      <c r="H72" s="36">
        <v>500000</v>
      </c>
      <c r="I72" s="36">
        <v>50000</v>
      </c>
      <c r="J72" s="36">
        <v>150000</v>
      </c>
      <c r="K72" s="26"/>
    </row>
    <row r="73" spans="1:11" x14ac:dyDescent="0.15">
      <c r="A73" s="19"/>
      <c r="B73" s="19"/>
      <c r="C73" s="23" t="s">
        <v>107</v>
      </c>
      <c r="D73" s="35">
        <f t="shared" ref="D73:D100" si="9">SUM(E73:J73)</f>
        <v>800000</v>
      </c>
      <c r="E73" s="35"/>
      <c r="F73" s="36">
        <v>500000</v>
      </c>
      <c r="G73" s="36">
        <v>0</v>
      </c>
      <c r="H73" s="36">
        <v>200000</v>
      </c>
      <c r="I73" s="36">
        <v>50000</v>
      </c>
      <c r="J73" s="36">
        <v>50000</v>
      </c>
      <c r="K73" s="26"/>
    </row>
    <row r="74" spans="1:11" x14ac:dyDescent="0.15">
      <c r="A74" s="19" t="s">
        <v>26</v>
      </c>
      <c r="B74" s="19"/>
      <c r="C74" s="23" t="s">
        <v>108</v>
      </c>
      <c r="D74" s="35">
        <f t="shared" si="9"/>
        <v>100000</v>
      </c>
      <c r="E74" s="35"/>
      <c r="F74" s="36">
        <v>40000</v>
      </c>
      <c r="G74" s="36">
        <v>10000</v>
      </c>
      <c r="H74" s="36">
        <v>10000</v>
      </c>
      <c r="I74" s="36">
        <v>10000</v>
      </c>
      <c r="J74" s="36">
        <v>30000</v>
      </c>
      <c r="K74" s="26"/>
    </row>
    <row r="75" spans="1:11" x14ac:dyDescent="0.15">
      <c r="A75" s="19"/>
      <c r="B75" s="19"/>
      <c r="C75" s="23" t="s">
        <v>109</v>
      </c>
      <c r="D75" s="35">
        <f t="shared" si="9"/>
        <v>700000</v>
      </c>
      <c r="E75" s="35"/>
      <c r="F75" s="36">
        <v>500000</v>
      </c>
      <c r="G75" s="36">
        <v>0</v>
      </c>
      <c r="H75" s="36">
        <v>50000</v>
      </c>
      <c r="I75" s="36">
        <v>50000</v>
      </c>
      <c r="J75" s="36">
        <v>100000</v>
      </c>
      <c r="K75" s="26"/>
    </row>
    <row r="76" spans="1:11" x14ac:dyDescent="0.15">
      <c r="A76" s="19"/>
      <c r="B76" s="19"/>
      <c r="C76" s="23" t="s">
        <v>110</v>
      </c>
      <c r="D76" s="35">
        <f t="shared" si="9"/>
        <v>5150000</v>
      </c>
      <c r="E76" s="35"/>
      <c r="F76" s="36">
        <v>3500000</v>
      </c>
      <c r="G76" s="36">
        <v>300000</v>
      </c>
      <c r="H76" s="36">
        <v>600000</v>
      </c>
      <c r="I76" s="36">
        <v>350000</v>
      </c>
      <c r="J76" s="36">
        <v>400000</v>
      </c>
      <c r="K76" s="58" t="s">
        <v>111</v>
      </c>
    </row>
    <row r="77" spans="1:11" x14ac:dyDescent="0.15">
      <c r="A77" s="19" t="s">
        <v>34</v>
      </c>
      <c r="B77" s="19" t="s">
        <v>80</v>
      </c>
      <c r="C77" s="23" t="s">
        <v>112</v>
      </c>
      <c r="D77" s="35">
        <f t="shared" si="9"/>
        <v>1180000</v>
      </c>
      <c r="E77" s="35"/>
      <c r="F77" s="36">
        <v>650000</v>
      </c>
      <c r="G77" s="36">
        <v>80000</v>
      </c>
      <c r="H77" s="36">
        <v>150000</v>
      </c>
      <c r="I77" s="36">
        <v>50000</v>
      </c>
      <c r="J77" s="36">
        <v>250000</v>
      </c>
      <c r="K77" s="26"/>
    </row>
    <row r="78" spans="1:11" x14ac:dyDescent="0.15">
      <c r="A78" s="19"/>
      <c r="B78" s="19"/>
      <c r="C78" s="23" t="s">
        <v>113</v>
      </c>
      <c r="D78" s="35">
        <f t="shared" si="9"/>
        <v>3600000</v>
      </c>
      <c r="E78" s="35"/>
      <c r="F78" s="36">
        <v>1300000</v>
      </c>
      <c r="G78" s="36">
        <v>200000</v>
      </c>
      <c r="H78" s="36">
        <v>400000</v>
      </c>
      <c r="I78" s="36">
        <v>400000</v>
      </c>
      <c r="J78" s="36">
        <v>1300000</v>
      </c>
      <c r="K78" s="26"/>
    </row>
    <row r="79" spans="1:11" x14ac:dyDescent="0.15">
      <c r="A79" s="19"/>
      <c r="B79" s="19"/>
      <c r="C79" s="23" t="s">
        <v>114</v>
      </c>
      <c r="D79" s="35">
        <f t="shared" si="9"/>
        <v>400000</v>
      </c>
      <c r="E79" s="35"/>
      <c r="F79" s="36">
        <v>250000</v>
      </c>
      <c r="G79" s="36">
        <v>50000</v>
      </c>
      <c r="H79" s="36">
        <v>100000</v>
      </c>
      <c r="I79" s="36">
        <v>0</v>
      </c>
      <c r="J79" s="36">
        <v>0</v>
      </c>
      <c r="K79" s="26"/>
    </row>
    <row r="80" spans="1:11" x14ac:dyDescent="0.15">
      <c r="A80" s="19" t="s">
        <v>39</v>
      </c>
      <c r="B80" s="19"/>
      <c r="C80" s="44" t="s">
        <v>115</v>
      </c>
      <c r="D80" s="35">
        <f t="shared" si="9"/>
        <v>8000000</v>
      </c>
      <c r="E80" s="35"/>
      <c r="F80" s="36">
        <v>5300000</v>
      </c>
      <c r="G80" s="36">
        <v>800000</v>
      </c>
      <c r="H80" s="36">
        <v>1500000</v>
      </c>
      <c r="I80" s="36">
        <v>100000</v>
      </c>
      <c r="J80" s="36">
        <v>300000</v>
      </c>
      <c r="K80" s="26" t="s">
        <v>116</v>
      </c>
    </row>
    <row r="81" spans="1:11" x14ac:dyDescent="0.15">
      <c r="A81" s="28"/>
      <c r="B81" s="19"/>
      <c r="C81" s="44" t="s">
        <v>117</v>
      </c>
      <c r="D81" s="35">
        <f t="shared" si="9"/>
        <v>2460000</v>
      </c>
      <c r="E81" s="35">
        <v>10000</v>
      </c>
      <c r="F81" s="36">
        <v>1400000</v>
      </c>
      <c r="G81" s="36">
        <v>200000</v>
      </c>
      <c r="H81" s="36">
        <v>300000</v>
      </c>
      <c r="I81" s="36">
        <v>150000</v>
      </c>
      <c r="J81" s="36">
        <v>400000</v>
      </c>
      <c r="K81" s="26"/>
    </row>
    <row r="82" spans="1:11" x14ac:dyDescent="0.15">
      <c r="A82" s="19"/>
      <c r="B82" s="19"/>
      <c r="C82" s="44" t="s">
        <v>118</v>
      </c>
      <c r="D82" s="35">
        <f t="shared" si="9"/>
        <v>50000</v>
      </c>
      <c r="E82" s="35"/>
      <c r="F82" s="36">
        <v>40000</v>
      </c>
      <c r="G82" s="36">
        <v>10000</v>
      </c>
      <c r="H82" s="36"/>
      <c r="I82" s="36"/>
      <c r="J82" s="36"/>
      <c r="K82" s="26"/>
    </row>
    <row r="83" spans="1:11" x14ac:dyDescent="0.15">
      <c r="A83" s="19" t="s">
        <v>45</v>
      </c>
      <c r="B83" s="19"/>
      <c r="C83" s="44" t="s">
        <v>119</v>
      </c>
      <c r="D83" s="35">
        <f t="shared" si="9"/>
        <v>300000</v>
      </c>
      <c r="E83" s="35"/>
      <c r="F83" s="36">
        <v>200000</v>
      </c>
      <c r="G83" s="36"/>
      <c r="H83" s="36">
        <v>20000</v>
      </c>
      <c r="I83" s="36">
        <v>30000</v>
      </c>
      <c r="J83" s="36">
        <v>50000</v>
      </c>
      <c r="K83" s="26"/>
    </row>
    <row r="84" spans="1:11" x14ac:dyDescent="0.15">
      <c r="A84" s="28"/>
      <c r="B84" s="19" t="s">
        <v>92</v>
      </c>
      <c r="C84" s="44" t="s">
        <v>120</v>
      </c>
      <c r="D84" s="35">
        <f t="shared" si="9"/>
        <v>52080000</v>
      </c>
      <c r="E84" s="35"/>
      <c r="F84" s="36">
        <f>SUM(F85:F90)</f>
        <v>39090000</v>
      </c>
      <c r="G84" s="36">
        <f>SUM(G85:G90)</f>
        <v>4570000</v>
      </c>
      <c r="H84" s="36">
        <f>SUM(H85:H90)</f>
        <v>4850000</v>
      </c>
      <c r="I84" s="36">
        <f>SUM(I85:I90)</f>
        <v>210000</v>
      </c>
      <c r="J84" s="36">
        <f>SUM(J85:J90)</f>
        <v>3360000</v>
      </c>
      <c r="K84" s="26"/>
    </row>
    <row r="85" spans="1:11" x14ac:dyDescent="0.15">
      <c r="A85" s="19"/>
      <c r="B85" s="19"/>
      <c r="C85" s="44" t="s">
        <v>121</v>
      </c>
      <c r="D85" s="35">
        <f t="shared" si="9"/>
        <v>1220000</v>
      </c>
      <c r="E85" s="35"/>
      <c r="F85" s="36">
        <v>800000</v>
      </c>
      <c r="G85" s="36">
        <v>150000</v>
      </c>
      <c r="H85" s="36">
        <v>250000</v>
      </c>
      <c r="I85" s="36">
        <v>10000</v>
      </c>
      <c r="J85" s="36">
        <v>10000</v>
      </c>
      <c r="K85" s="26"/>
    </row>
    <row r="86" spans="1:11" x14ac:dyDescent="0.15">
      <c r="A86" s="19" t="s">
        <v>51</v>
      </c>
      <c r="B86" s="19"/>
      <c r="C86" s="44" t="s">
        <v>122</v>
      </c>
      <c r="D86" s="35">
        <f t="shared" si="9"/>
        <v>21700000</v>
      </c>
      <c r="E86" s="35"/>
      <c r="F86" s="36">
        <v>16500000</v>
      </c>
      <c r="G86" s="36">
        <v>2900000</v>
      </c>
      <c r="H86" s="36">
        <v>2300000</v>
      </c>
      <c r="I86" s="36"/>
      <c r="J86" s="36"/>
      <c r="K86" s="26"/>
    </row>
    <row r="87" spans="1:11" x14ac:dyDescent="0.15">
      <c r="A87" s="28"/>
      <c r="B87" s="19"/>
      <c r="C87" s="44" t="s">
        <v>123</v>
      </c>
      <c r="D87" s="35">
        <f t="shared" si="9"/>
        <v>5040000</v>
      </c>
      <c r="E87" s="35"/>
      <c r="F87" s="36">
        <v>5040000</v>
      </c>
      <c r="G87" s="36"/>
      <c r="H87" s="36"/>
      <c r="I87" s="36"/>
      <c r="J87" s="36"/>
      <c r="K87" s="26"/>
    </row>
    <row r="88" spans="1:11" x14ac:dyDescent="0.15">
      <c r="A88" s="28"/>
      <c r="B88" s="19"/>
      <c r="C88" s="44" t="s">
        <v>124</v>
      </c>
      <c r="D88" s="35">
        <f t="shared" si="9"/>
        <v>8200000</v>
      </c>
      <c r="E88" s="35"/>
      <c r="F88" s="36">
        <v>5300000</v>
      </c>
      <c r="G88" s="36">
        <v>1000000</v>
      </c>
      <c r="H88" s="36">
        <v>1500000</v>
      </c>
      <c r="I88" s="36">
        <v>100000</v>
      </c>
      <c r="J88" s="36">
        <v>300000</v>
      </c>
      <c r="K88" s="26" t="s">
        <v>125</v>
      </c>
    </row>
    <row r="89" spans="1:11" x14ac:dyDescent="0.15">
      <c r="A89" s="19" t="s">
        <v>62</v>
      </c>
      <c r="B89" s="19"/>
      <c r="C89" s="44" t="s">
        <v>126</v>
      </c>
      <c r="D89" s="35">
        <f t="shared" si="9"/>
        <v>2850000</v>
      </c>
      <c r="E89" s="35"/>
      <c r="F89" s="36">
        <v>1800000</v>
      </c>
      <c r="G89" s="36">
        <v>350000</v>
      </c>
      <c r="H89" s="36">
        <v>500000</v>
      </c>
      <c r="I89" s="36">
        <v>50000</v>
      </c>
      <c r="J89" s="36">
        <v>150000</v>
      </c>
      <c r="K89" s="26"/>
    </row>
    <row r="90" spans="1:11" ht="21.75" customHeight="1" x14ac:dyDescent="0.15">
      <c r="A90" s="28"/>
      <c r="B90" s="19"/>
      <c r="C90" s="44" t="s">
        <v>127</v>
      </c>
      <c r="D90" s="35">
        <f t="shared" si="9"/>
        <v>13070000</v>
      </c>
      <c r="E90" s="35"/>
      <c r="F90" s="36">
        <v>9650000</v>
      </c>
      <c r="G90" s="36">
        <v>170000</v>
      </c>
      <c r="H90" s="36">
        <v>300000</v>
      </c>
      <c r="I90" s="36">
        <v>50000</v>
      </c>
      <c r="J90" s="36">
        <v>2900000</v>
      </c>
      <c r="K90" s="59" t="s">
        <v>128</v>
      </c>
    </row>
    <row r="91" spans="1:11" x14ac:dyDescent="0.15">
      <c r="A91" s="19"/>
      <c r="B91" s="19"/>
      <c r="C91" s="44" t="s">
        <v>129</v>
      </c>
      <c r="D91" s="35">
        <f t="shared" si="9"/>
        <v>1900000</v>
      </c>
      <c r="E91" s="35"/>
      <c r="F91" s="36">
        <v>1700000</v>
      </c>
      <c r="G91" s="36">
        <v>20000</v>
      </c>
      <c r="H91" s="36">
        <v>50000</v>
      </c>
      <c r="I91" s="36">
        <v>10000</v>
      </c>
      <c r="J91" s="36">
        <v>120000</v>
      </c>
      <c r="K91" s="26" t="s">
        <v>130</v>
      </c>
    </row>
    <row r="92" spans="1:11" x14ac:dyDescent="0.15">
      <c r="A92" s="19" t="s">
        <v>67</v>
      </c>
      <c r="B92" s="19"/>
      <c r="C92" s="44" t="s">
        <v>131</v>
      </c>
      <c r="D92" s="35">
        <f t="shared" si="9"/>
        <v>785000</v>
      </c>
      <c r="E92" s="35"/>
      <c r="F92" s="36">
        <v>190000</v>
      </c>
      <c r="G92" s="36">
        <v>65000</v>
      </c>
      <c r="H92" s="36">
        <v>365000</v>
      </c>
      <c r="I92" s="36">
        <v>65000</v>
      </c>
      <c r="J92" s="36">
        <v>100000</v>
      </c>
      <c r="K92" s="26"/>
    </row>
    <row r="93" spans="1:11" x14ac:dyDescent="0.15">
      <c r="A93" s="28"/>
      <c r="B93" s="19"/>
      <c r="C93" s="44" t="s">
        <v>132</v>
      </c>
      <c r="D93" s="35">
        <f t="shared" si="9"/>
        <v>8450000</v>
      </c>
      <c r="E93" s="35"/>
      <c r="F93" s="36">
        <v>6300000</v>
      </c>
      <c r="G93" s="36">
        <v>800000</v>
      </c>
      <c r="H93" s="36">
        <v>1100000</v>
      </c>
      <c r="I93" s="36">
        <v>200000</v>
      </c>
      <c r="J93" s="36">
        <v>50000</v>
      </c>
      <c r="K93" s="26" t="s">
        <v>133</v>
      </c>
    </row>
    <row r="94" spans="1:11" x14ac:dyDescent="0.15">
      <c r="A94" s="19"/>
      <c r="B94" s="19"/>
      <c r="C94" s="44" t="s">
        <v>134</v>
      </c>
      <c r="D94" s="35">
        <f>SUM(E94:J94)</f>
        <v>400000</v>
      </c>
      <c r="E94" s="35"/>
      <c r="F94" s="36">
        <v>250000</v>
      </c>
      <c r="G94" s="36">
        <v>40000</v>
      </c>
      <c r="H94" s="36">
        <v>60000</v>
      </c>
      <c r="I94" s="36">
        <v>20000</v>
      </c>
      <c r="J94" s="36">
        <v>30000</v>
      </c>
      <c r="K94" s="26"/>
    </row>
    <row r="95" spans="1:11" x14ac:dyDescent="0.15">
      <c r="A95" s="28" t="s">
        <v>72</v>
      </c>
      <c r="B95" s="19"/>
      <c r="C95" s="44" t="s">
        <v>135</v>
      </c>
      <c r="D95" s="35">
        <f t="shared" si="9"/>
        <v>290000</v>
      </c>
      <c r="E95" s="35"/>
      <c r="F95" s="36">
        <v>150000</v>
      </c>
      <c r="G95" s="36">
        <v>20000</v>
      </c>
      <c r="H95" s="36">
        <v>75000</v>
      </c>
      <c r="I95" s="36">
        <v>15000</v>
      </c>
      <c r="J95" s="36">
        <v>30000</v>
      </c>
      <c r="K95" s="26"/>
    </row>
    <row r="96" spans="1:11" x14ac:dyDescent="0.15">
      <c r="A96" s="19"/>
      <c r="B96" s="19"/>
      <c r="C96" s="23" t="s">
        <v>136</v>
      </c>
      <c r="D96" s="35">
        <f t="shared" si="9"/>
        <v>400000</v>
      </c>
      <c r="E96" s="35"/>
      <c r="F96" s="36">
        <v>300000</v>
      </c>
      <c r="G96" s="36">
        <v>50000</v>
      </c>
      <c r="H96" s="36">
        <v>30000</v>
      </c>
      <c r="I96" s="36">
        <v>10000</v>
      </c>
      <c r="J96" s="36">
        <v>10000</v>
      </c>
      <c r="K96" s="26"/>
    </row>
    <row r="97" spans="1:11" x14ac:dyDescent="0.15">
      <c r="A97" s="19" t="s">
        <v>80</v>
      </c>
      <c r="B97" s="19"/>
      <c r="C97" s="23" t="s">
        <v>137</v>
      </c>
      <c r="D97" s="35">
        <f t="shared" si="9"/>
        <v>450000</v>
      </c>
      <c r="E97" s="35"/>
      <c r="F97" s="36">
        <v>300000</v>
      </c>
      <c r="G97" s="36"/>
      <c r="H97" s="36">
        <v>100000</v>
      </c>
      <c r="I97" s="36"/>
      <c r="J97" s="36">
        <v>50000</v>
      </c>
      <c r="K97" s="26"/>
    </row>
    <row r="98" spans="1:11" x14ac:dyDescent="0.15">
      <c r="A98" s="28"/>
      <c r="B98" s="19"/>
      <c r="C98" s="23" t="s">
        <v>138</v>
      </c>
      <c r="D98" s="35">
        <f>SUM(E98:J98)</f>
        <v>400000</v>
      </c>
      <c r="E98" s="36">
        <f t="shared" ref="E98:J98" si="10">SUM(E99:E100)</f>
        <v>0</v>
      </c>
      <c r="F98" s="36">
        <f t="shared" si="10"/>
        <v>300000</v>
      </c>
      <c r="G98" s="36">
        <f t="shared" si="10"/>
        <v>0</v>
      </c>
      <c r="H98" s="36">
        <f t="shared" si="10"/>
        <v>100000</v>
      </c>
      <c r="I98" s="36">
        <f t="shared" si="10"/>
        <v>0</v>
      </c>
      <c r="J98" s="36">
        <f t="shared" si="10"/>
        <v>0</v>
      </c>
      <c r="K98" s="26"/>
    </row>
    <row r="99" spans="1:11" x14ac:dyDescent="0.15">
      <c r="A99" s="28"/>
      <c r="B99" s="19"/>
      <c r="C99" s="23" t="s">
        <v>139</v>
      </c>
      <c r="D99" s="30">
        <f>SUM(E99:J99)</f>
        <v>400000</v>
      </c>
      <c r="E99" s="30"/>
      <c r="F99" s="36">
        <v>300000</v>
      </c>
      <c r="G99" s="36"/>
      <c r="H99" s="36">
        <v>100000</v>
      </c>
      <c r="I99" s="36"/>
      <c r="J99" s="36"/>
      <c r="K99" s="26"/>
    </row>
    <row r="100" spans="1:11" x14ac:dyDescent="0.15">
      <c r="A100" s="19"/>
      <c r="B100" s="19"/>
      <c r="C100" s="23" t="s">
        <v>140</v>
      </c>
      <c r="D100" s="35">
        <f t="shared" si="9"/>
        <v>0</v>
      </c>
      <c r="E100" s="35"/>
      <c r="F100" s="36">
        <v>0</v>
      </c>
      <c r="G100" s="36">
        <v>0</v>
      </c>
      <c r="H100" s="36">
        <v>0</v>
      </c>
      <c r="I100" s="36"/>
      <c r="J100" s="36"/>
      <c r="K100" s="58"/>
    </row>
    <row r="101" spans="1:11" x14ac:dyDescent="0.15">
      <c r="A101" s="19"/>
      <c r="B101" s="19"/>
      <c r="C101" s="20" t="s">
        <v>141</v>
      </c>
      <c r="D101" s="32">
        <f>SUM(E101:J101)</f>
        <v>0</v>
      </c>
      <c r="E101" s="32"/>
      <c r="F101" s="33">
        <v>0</v>
      </c>
      <c r="G101" s="33"/>
      <c r="H101" s="33"/>
      <c r="I101" s="33"/>
      <c r="J101" s="33"/>
      <c r="K101" s="26"/>
    </row>
    <row r="102" spans="1:11" x14ac:dyDescent="0.15">
      <c r="A102" s="19"/>
      <c r="B102" s="37"/>
      <c r="C102" s="38" t="s">
        <v>142</v>
      </c>
      <c r="D102" s="60">
        <f>SUM(E102:J102)</f>
        <v>522001000</v>
      </c>
      <c r="E102" s="40">
        <f t="shared" ref="E102:J102" si="11">SUM(E41,E48,E71,E101)</f>
        <v>660000</v>
      </c>
      <c r="F102" s="40">
        <f t="shared" si="11"/>
        <v>322576000</v>
      </c>
      <c r="G102" s="40">
        <f t="shared" si="11"/>
        <v>52045000</v>
      </c>
      <c r="H102" s="40">
        <f t="shared" si="11"/>
        <v>86130000</v>
      </c>
      <c r="I102" s="40">
        <f t="shared" si="11"/>
        <v>15495000</v>
      </c>
      <c r="J102" s="61">
        <f t="shared" si="11"/>
        <v>45095000</v>
      </c>
      <c r="K102" s="26"/>
    </row>
    <row r="103" spans="1:11" x14ac:dyDescent="0.15">
      <c r="A103" s="28"/>
      <c r="B103" s="62"/>
      <c r="C103" s="63" t="s">
        <v>143</v>
      </c>
      <c r="D103" s="64">
        <f t="shared" ref="D103:D126" si="12">SUM(E103:J103)</f>
        <v>8543280</v>
      </c>
      <c r="E103" s="65">
        <f t="shared" ref="E103:J103" si="13">E40-E102</f>
        <v>-610000</v>
      </c>
      <c r="F103" s="65">
        <f t="shared" si="13"/>
        <v>-3766000</v>
      </c>
      <c r="G103" s="65">
        <f t="shared" si="13"/>
        <v>7342500</v>
      </c>
      <c r="H103" s="65">
        <f t="shared" si="13"/>
        <v>4861000</v>
      </c>
      <c r="I103" s="65">
        <f t="shared" si="13"/>
        <v>-493000</v>
      </c>
      <c r="J103" s="65">
        <f t="shared" si="13"/>
        <v>1208780</v>
      </c>
      <c r="K103" s="26"/>
    </row>
    <row r="104" spans="1:11" x14ac:dyDescent="0.15">
      <c r="A104" s="56"/>
      <c r="B104" s="66" t="s">
        <v>144</v>
      </c>
      <c r="C104" s="23" t="s">
        <v>145</v>
      </c>
      <c r="D104" s="30">
        <f t="shared" si="12"/>
        <v>0</v>
      </c>
      <c r="E104" s="30"/>
      <c r="F104" s="67"/>
      <c r="G104" s="67"/>
      <c r="H104" s="67"/>
      <c r="I104" s="67"/>
      <c r="J104" s="67"/>
      <c r="K104" s="26"/>
    </row>
    <row r="105" spans="1:11" x14ac:dyDescent="0.15">
      <c r="A105" s="19"/>
      <c r="B105" s="68"/>
      <c r="C105" s="23" t="s">
        <v>146</v>
      </c>
      <c r="D105" s="30">
        <f>SUM(F105:J105)</f>
        <v>0</v>
      </c>
      <c r="E105" s="30"/>
      <c r="F105" s="69"/>
      <c r="G105" s="69"/>
      <c r="H105" s="69"/>
      <c r="I105" s="69"/>
      <c r="J105" s="69"/>
      <c r="K105" s="26"/>
    </row>
    <row r="106" spans="1:11" x14ac:dyDescent="0.15">
      <c r="A106" s="19" t="s">
        <v>147</v>
      </c>
      <c r="B106" s="70"/>
      <c r="C106" s="71" t="s">
        <v>148</v>
      </c>
      <c r="D106" s="72">
        <f>SUM(E106:J106)</f>
        <v>0</v>
      </c>
      <c r="E106" s="72">
        <f>SUM(E104:E105)</f>
        <v>0</v>
      </c>
      <c r="F106" s="72">
        <f t="shared" ref="F106:J106" si="14">SUM(F104:F105)</f>
        <v>0</v>
      </c>
      <c r="G106" s="72">
        <f t="shared" si="14"/>
        <v>0</v>
      </c>
      <c r="H106" s="72">
        <f t="shared" si="14"/>
        <v>0</v>
      </c>
      <c r="I106" s="72">
        <f t="shared" si="14"/>
        <v>0</v>
      </c>
      <c r="J106" s="72">
        <f t="shared" si="14"/>
        <v>0</v>
      </c>
      <c r="K106" s="26"/>
    </row>
    <row r="107" spans="1:11" x14ac:dyDescent="0.15">
      <c r="A107" s="19" t="s">
        <v>149</v>
      </c>
      <c r="B107" s="19"/>
      <c r="C107" s="23" t="s">
        <v>150</v>
      </c>
      <c r="D107" s="30">
        <f t="shared" si="12"/>
        <v>0</v>
      </c>
      <c r="E107" s="30"/>
      <c r="F107" s="36">
        <f>SUM(F108)</f>
        <v>0</v>
      </c>
      <c r="G107" s="36">
        <f>SUM(G108)</f>
        <v>0</v>
      </c>
      <c r="H107" s="36">
        <f>SUM(H108)</f>
        <v>0</v>
      </c>
      <c r="I107" s="36">
        <f>SUM(I108)</f>
        <v>0</v>
      </c>
      <c r="J107" s="36">
        <f>SUM(J108)</f>
        <v>0</v>
      </c>
      <c r="K107" s="26"/>
    </row>
    <row r="108" spans="1:11" x14ac:dyDescent="0.15">
      <c r="A108" s="19" t="s">
        <v>151</v>
      </c>
      <c r="B108" s="19"/>
      <c r="C108" s="23" t="s">
        <v>152</v>
      </c>
      <c r="D108" s="30">
        <f t="shared" si="12"/>
        <v>0</v>
      </c>
      <c r="E108" s="30"/>
      <c r="F108" s="36"/>
      <c r="G108" s="36"/>
      <c r="H108" s="36"/>
      <c r="I108" s="36"/>
      <c r="J108" s="36"/>
      <c r="K108" s="26"/>
    </row>
    <row r="109" spans="1:11" x14ac:dyDescent="0.15">
      <c r="A109" s="19" t="s">
        <v>153</v>
      </c>
      <c r="B109" s="19" t="s">
        <v>80</v>
      </c>
      <c r="C109" s="23" t="s">
        <v>154</v>
      </c>
      <c r="D109" s="30">
        <f>SUM(E109:J109)</f>
        <v>112790000</v>
      </c>
      <c r="E109" s="30"/>
      <c r="F109" s="36">
        <f>SUM(F110:F114)</f>
        <v>112300000</v>
      </c>
      <c r="G109" s="36">
        <f>SUM(G110:G115)</f>
        <v>190000</v>
      </c>
      <c r="H109" s="36">
        <f>SUM(H110:H115)</f>
        <v>200000</v>
      </c>
      <c r="I109" s="36">
        <f>SUM(I110:I115)</f>
        <v>0</v>
      </c>
      <c r="J109" s="36">
        <f>SUM(J110:J115)</f>
        <v>100000</v>
      </c>
      <c r="K109" s="26"/>
    </row>
    <row r="110" spans="1:11" x14ac:dyDescent="0.15">
      <c r="A110" s="19" t="s">
        <v>51</v>
      </c>
      <c r="B110" s="19"/>
      <c r="C110" s="73" t="s">
        <v>155</v>
      </c>
      <c r="D110" s="30">
        <f>SUM(E110:J110)</f>
        <v>110000000</v>
      </c>
      <c r="E110" s="30"/>
      <c r="F110" s="36">
        <v>110000000</v>
      </c>
      <c r="G110" s="36"/>
      <c r="H110" s="36"/>
      <c r="I110" s="36"/>
      <c r="J110" s="36"/>
      <c r="K110" s="26" t="s">
        <v>156</v>
      </c>
    </row>
    <row r="111" spans="1:11" x14ac:dyDescent="0.15">
      <c r="A111" s="19" t="s">
        <v>62</v>
      </c>
      <c r="B111" s="19"/>
      <c r="C111" s="73" t="s">
        <v>157</v>
      </c>
      <c r="D111" s="30">
        <f>SUM(E111:J111)</f>
        <v>0</v>
      </c>
      <c r="E111" s="30"/>
      <c r="F111" s="36"/>
      <c r="G111" s="36"/>
      <c r="H111" s="36"/>
      <c r="I111" s="36"/>
      <c r="J111" s="36"/>
      <c r="K111" s="26"/>
    </row>
    <row r="112" spans="1:11" x14ac:dyDescent="0.15">
      <c r="A112" s="19" t="s">
        <v>67</v>
      </c>
      <c r="B112" s="19"/>
      <c r="C112" s="73" t="s">
        <v>158</v>
      </c>
      <c r="D112" s="35">
        <f t="shared" si="12"/>
        <v>0</v>
      </c>
      <c r="E112" s="35"/>
      <c r="F112" s="36"/>
      <c r="G112" s="36"/>
      <c r="H112" s="36"/>
      <c r="I112" s="36"/>
      <c r="J112" s="36"/>
      <c r="K112" s="26"/>
    </row>
    <row r="113" spans="1:11" x14ac:dyDescent="0.15">
      <c r="A113" s="19" t="s">
        <v>29</v>
      </c>
      <c r="B113" s="19"/>
      <c r="C113" s="23" t="s">
        <v>159</v>
      </c>
      <c r="D113" s="30">
        <f t="shared" si="12"/>
        <v>0</v>
      </c>
      <c r="E113" s="30"/>
      <c r="F113" s="36"/>
      <c r="G113" s="36"/>
      <c r="H113" s="36"/>
      <c r="I113" s="36"/>
      <c r="J113" s="36"/>
      <c r="K113" s="26"/>
    </row>
    <row r="114" spans="1:11" x14ac:dyDescent="0.15">
      <c r="A114" s="19" t="s">
        <v>80</v>
      </c>
      <c r="B114" s="19"/>
      <c r="C114" s="23" t="s">
        <v>160</v>
      </c>
      <c r="D114" s="30">
        <f t="shared" si="12"/>
        <v>2790000</v>
      </c>
      <c r="E114" s="30"/>
      <c r="F114" s="36">
        <v>2300000</v>
      </c>
      <c r="G114" s="36">
        <v>190000</v>
      </c>
      <c r="H114" s="36">
        <v>200000</v>
      </c>
      <c r="I114" s="36">
        <v>0</v>
      </c>
      <c r="J114" s="36">
        <v>100000</v>
      </c>
      <c r="K114" s="74" t="s">
        <v>161</v>
      </c>
    </row>
    <row r="115" spans="1:11" x14ac:dyDescent="0.15">
      <c r="A115" s="19"/>
      <c r="B115" s="19" t="s">
        <v>162</v>
      </c>
      <c r="C115" s="23" t="s">
        <v>163</v>
      </c>
      <c r="D115" s="30">
        <f t="shared" si="12"/>
        <v>0</v>
      </c>
      <c r="E115" s="30"/>
      <c r="F115" s="36"/>
      <c r="G115" s="36"/>
      <c r="H115" s="36"/>
      <c r="I115" s="36"/>
      <c r="J115" s="36"/>
      <c r="K115" s="75"/>
    </row>
    <row r="116" spans="1:11" x14ac:dyDescent="0.15">
      <c r="A116" s="19"/>
      <c r="B116" s="19"/>
      <c r="C116" s="23" t="s">
        <v>164</v>
      </c>
      <c r="D116" s="30">
        <f t="shared" si="12"/>
        <v>0</v>
      </c>
      <c r="E116" s="30"/>
      <c r="F116" s="36">
        <f>SUM(F117:F117)</f>
        <v>0</v>
      </c>
      <c r="G116" s="36">
        <f>SUM(G117:G117)</f>
        <v>0</v>
      </c>
      <c r="H116" s="36">
        <f>SUM(H117:H117)</f>
        <v>0</v>
      </c>
      <c r="I116" s="36">
        <f>SUM(I117:I117)</f>
        <v>0</v>
      </c>
      <c r="J116" s="36">
        <f>SUM(J117:J117)</f>
        <v>0</v>
      </c>
      <c r="K116" s="26"/>
    </row>
    <row r="117" spans="1:11" x14ac:dyDescent="0.15">
      <c r="A117" s="19"/>
      <c r="B117" s="19"/>
      <c r="C117" s="23" t="s">
        <v>165</v>
      </c>
      <c r="D117" s="30">
        <f t="shared" si="12"/>
        <v>0</v>
      </c>
      <c r="E117" s="30"/>
      <c r="F117" s="36">
        <v>0</v>
      </c>
      <c r="G117" s="36">
        <v>0</v>
      </c>
      <c r="H117" s="36"/>
      <c r="I117" s="36"/>
      <c r="J117" s="36"/>
      <c r="K117" s="26"/>
    </row>
    <row r="118" spans="1:11" x14ac:dyDescent="0.15">
      <c r="A118" s="19"/>
      <c r="B118" s="19"/>
      <c r="C118" s="23" t="s">
        <v>166</v>
      </c>
      <c r="D118" s="30">
        <f t="shared" si="12"/>
        <v>0</v>
      </c>
      <c r="E118" s="30"/>
      <c r="F118" s="36"/>
      <c r="G118" s="36"/>
      <c r="H118" s="36"/>
      <c r="I118" s="36"/>
      <c r="J118" s="36"/>
      <c r="K118" s="26"/>
    </row>
    <row r="119" spans="1:11" x14ac:dyDescent="0.15">
      <c r="A119" s="19"/>
      <c r="B119" s="19"/>
      <c r="C119" s="71" t="s">
        <v>167</v>
      </c>
      <c r="D119" s="72">
        <f>SUM(E119:J119)</f>
        <v>112790000</v>
      </c>
      <c r="E119" s="72"/>
      <c r="F119" s="76">
        <f>SUM(F107,F109,F116,F118)</f>
        <v>112300000</v>
      </c>
      <c r="G119" s="76">
        <f>SUM(G107,G109,G116,G118)</f>
        <v>190000</v>
      </c>
      <c r="H119" s="76">
        <f>SUM(H107,H109,H116,H118)</f>
        <v>200000</v>
      </c>
      <c r="I119" s="76">
        <f>SUM(I107,I109,I116)</f>
        <v>0</v>
      </c>
      <c r="J119" s="76">
        <f>SUM(J107,J109,J116)</f>
        <v>100000</v>
      </c>
      <c r="K119" s="26"/>
    </row>
    <row r="120" spans="1:11" x14ac:dyDescent="0.15">
      <c r="A120" s="37"/>
      <c r="B120" s="62"/>
      <c r="C120" s="77" t="s">
        <v>168</v>
      </c>
      <c r="D120" s="78">
        <f>SUM(E120:J120)</f>
        <v>-112790000</v>
      </c>
      <c r="E120" s="79">
        <v>0</v>
      </c>
      <c r="F120" s="80">
        <f>F106-F119</f>
        <v>-112300000</v>
      </c>
      <c r="G120" s="80">
        <f>G106-G119</f>
        <v>-190000</v>
      </c>
      <c r="H120" s="80">
        <f>H106-H119</f>
        <v>-200000</v>
      </c>
      <c r="I120" s="80">
        <f>I106-I119</f>
        <v>0</v>
      </c>
      <c r="J120" s="80">
        <f>J106-J119</f>
        <v>-100000</v>
      </c>
      <c r="K120" s="26"/>
    </row>
    <row r="121" spans="1:11" x14ac:dyDescent="0.15">
      <c r="A121" s="66" t="s">
        <v>169</v>
      </c>
      <c r="B121" s="66" t="s">
        <v>170</v>
      </c>
      <c r="C121" s="73" t="s">
        <v>171</v>
      </c>
      <c r="D121" s="35">
        <f>SUM(E121:J121)</f>
        <v>100000000</v>
      </c>
      <c r="E121" s="30"/>
      <c r="F121" s="34">
        <v>100000000</v>
      </c>
      <c r="G121" s="34"/>
      <c r="H121" s="34"/>
      <c r="I121" s="29"/>
      <c r="J121" s="29"/>
      <c r="K121" s="26" t="s">
        <v>172</v>
      </c>
    </row>
    <row r="122" spans="1:11" x14ac:dyDescent="0.15">
      <c r="A122" s="68"/>
      <c r="B122" s="68"/>
      <c r="C122" s="73" t="s">
        <v>173</v>
      </c>
      <c r="D122" s="35">
        <f t="shared" ref="D122:D123" si="15">SUM(E122:J122)</f>
        <v>10000000</v>
      </c>
      <c r="E122" s="30"/>
      <c r="F122" s="34">
        <v>10000000</v>
      </c>
      <c r="G122" s="34"/>
      <c r="H122" s="34"/>
      <c r="I122" s="29"/>
      <c r="J122" s="29"/>
      <c r="K122" s="26" t="s">
        <v>172</v>
      </c>
    </row>
    <row r="123" spans="1:11" x14ac:dyDescent="0.15">
      <c r="A123" s="68"/>
      <c r="B123" s="68"/>
      <c r="C123" s="73" t="s">
        <v>174</v>
      </c>
      <c r="D123" s="35">
        <f t="shared" si="15"/>
        <v>3000000</v>
      </c>
      <c r="E123" s="30"/>
      <c r="F123" s="34">
        <v>3000000</v>
      </c>
      <c r="G123" s="34"/>
      <c r="H123" s="34"/>
      <c r="I123" s="29"/>
      <c r="J123" s="29"/>
      <c r="K123" s="26"/>
    </row>
    <row r="124" spans="1:11" x14ac:dyDescent="0.15">
      <c r="A124" s="68"/>
      <c r="B124" s="70"/>
      <c r="C124" s="20" t="s">
        <v>175</v>
      </c>
      <c r="D124" s="32">
        <f>SUM(D121:D123)</f>
        <v>113000000</v>
      </c>
      <c r="E124" s="32">
        <f t="shared" ref="E124" si="16">SUM(E121:E121)</f>
        <v>0</v>
      </c>
      <c r="F124" s="32">
        <f>SUM(F121:F123)</f>
        <v>113000000</v>
      </c>
      <c r="G124" s="32">
        <f t="shared" ref="G124:J124" si="17">SUM(G121:G123)</f>
        <v>0</v>
      </c>
      <c r="H124" s="32">
        <f t="shared" si="17"/>
        <v>0</v>
      </c>
      <c r="I124" s="32">
        <f t="shared" si="17"/>
        <v>0</v>
      </c>
      <c r="J124" s="32">
        <f t="shared" si="17"/>
        <v>0</v>
      </c>
      <c r="K124" s="26"/>
    </row>
    <row r="125" spans="1:11" x14ac:dyDescent="0.15">
      <c r="A125" s="68"/>
      <c r="B125" s="19" t="s">
        <v>80</v>
      </c>
      <c r="C125" s="23" t="s">
        <v>176</v>
      </c>
      <c r="D125" s="30"/>
      <c r="E125" s="30"/>
      <c r="F125" s="67"/>
      <c r="G125" s="67"/>
      <c r="H125" s="67"/>
      <c r="I125" s="67"/>
      <c r="J125" s="67"/>
      <c r="K125" s="26"/>
    </row>
    <row r="126" spans="1:11" x14ac:dyDescent="0.15">
      <c r="A126" s="68"/>
      <c r="B126" s="19"/>
      <c r="C126" s="73" t="s">
        <v>177</v>
      </c>
      <c r="D126" s="30">
        <f t="shared" si="12"/>
        <v>110000</v>
      </c>
      <c r="E126" s="30"/>
      <c r="F126" s="81">
        <v>110000</v>
      </c>
      <c r="G126" s="67"/>
      <c r="H126" s="67"/>
      <c r="I126" s="67"/>
      <c r="J126" s="67"/>
      <c r="K126" s="26"/>
    </row>
    <row r="127" spans="1:11" x14ac:dyDescent="0.15">
      <c r="A127" s="68"/>
      <c r="B127" s="19" t="s">
        <v>92</v>
      </c>
      <c r="C127" s="20" t="s">
        <v>178</v>
      </c>
      <c r="D127" s="32">
        <f>SUM(D126)</f>
        <v>110000</v>
      </c>
      <c r="E127" s="32"/>
      <c r="F127" s="33">
        <f>SUM(F126)</f>
        <v>110000</v>
      </c>
      <c r="G127" s="33">
        <f t="shared" ref="G127:J127" si="18">SUM(G126)</f>
        <v>0</v>
      </c>
      <c r="H127" s="33">
        <f t="shared" si="18"/>
        <v>0</v>
      </c>
      <c r="I127" s="33">
        <f t="shared" si="18"/>
        <v>0</v>
      </c>
      <c r="J127" s="33">
        <f t="shared" si="18"/>
        <v>0</v>
      </c>
      <c r="K127" s="26"/>
    </row>
    <row r="128" spans="1:11" x14ac:dyDescent="0.15">
      <c r="A128" s="70"/>
      <c r="B128" s="56"/>
      <c r="C128" s="77" t="s">
        <v>179</v>
      </c>
      <c r="D128" s="79">
        <f>SUM(D124-D127)</f>
        <v>112890000</v>
      </c>
      <c r="E128" s="79">
        <f t="shared" ref="E128:J128" si="19">SUM(E124-E127)</f>
        <v>0</v>
      </c>
      <c r="F128" s="79">
        <f t="shared" si="19"/>
        <v>112890000</v>
      </c>
      <c r="G128" s="79">
        <f t="shared" si="19"/>
        <v>0</v>
      </c>
      <c r="H128" s="79">
        <f t="shared" si="19"/>
        <v>0</v>
      </c>
      <c r="I128" s="79">
        <f t="shared" si="19"/>
        <v>0</v>
      </c>
      <c r="J128" s="79">
        <f t="shared" si="19"/>
        <v>0</v>
      </c>
      <c r="K128" s="26"/>
    </row>
    <row r="129" spans="1:11" x14ac:dyDescent="0.15">
      <c r="A129" s="82" t="s">
        <v>180</v>
      </c>
      <c r="B129" s="83"/>
      <c r="C129" s="84"/>
      <c r="D129" s="85">
        <f>SUM(E129:J129)</f>
        <v>8643280</v>
      </c>
      <c r="E129" s="86">
        <f t="shared" ref="E129:J129" si="20">E103+E120+E128</f>
        <v>-610000</v>
      </c>
      <c r="F129" s="86">
        <f>F103+F120+F128</f>
        <v>-3176000</v>
      </c>
      <c r="G129" s="86">
        <f t="shared" si="20"/>
        <v>7152500</v>
      </c>
      <c r="H129" s="86">
        <f t="shared" si="20"/>
        <v>4661000</v>
      </c>
      <c r="I129" s="86">
        <f t="shared" si="20"/>
        <v>-493000</v>
      </c>
      <c r="J129" s="87">
        <f t="shared" si="20"/>
        <v>1108780</v>
      </c>
      <c r="K129" s="26"/>
    </row>
    <row r="130" spans="1:11" x14ac:dyDescent="0.15">
      <c r="A130" s="88" t="s">
        <v>181</v>
      </c>
      <c r="B130" s="89"/>
      <c r="C130" s="90"/>
      <c r="D130" s="91">
        <v>402445466</v>
      </c>
      <c r="E130" s="91"/>
      <c r="F130" s="92"/>
      <c r="G130" s="92"/>
      <c r="H130" s="92"/>
      <c r="I130" s="92"/>
      <c r="J130" s="92"/>
      <c r="K130" s="26"/>
    </row>
    <row r="131" spans="1:11" x14ac:dyDescent="0.15">
      <c r="A131" s="93" t="s">
        <v>182</v>
      </c>
      <c r="B131" s="94"/>
      <c r="C131" s="95"/>
      <c r="D131" s="46">
        <f>+D129+D130</f>
        <v>411088746</v>
      </c>
      <c r="E131" s="46"/>
      <c r="F131" s="47"/>
      <c r="G131" s="47"/>
      <c r="H131" s="47"/>
      <c r="I131" s="47"/>
      <c r="J131" s="47"/>
      <c r="K131" s="96"/>
    </row>
    <row r="132" spans="1:11" x14ac:dyDescent="0.15">
      <c r="D132" s="97"/>
      <c r="E132" s="97"/>
      <c r="F132" s="52"/>
      <c r="G132" s="52"/>
      <c r="H132" s="52"/>
      <c r="I132" s="52"/>
      <c r="J132" s="52"/>
      <c r="K132" s="52"/>
    </row>
    <row r="146" spans="4:8" x14ac:dyDescent="0.15">
      <c r="D146" s="98"/>
      <c r="E146" s="98"/>
      <c r="F146" s="98"/>
      <c r="G146" s="98"/>
      <c r="H146" s="98"/>
    </row>
    <row r="147" spans="4:8" x14ac:dyDescent="0.15">
      <c r="D147" s="98"/>
      <c r="E147" s="98"/>
      <c r="F147" s="98"/>
      <c r="G147" s="98"/>
      <c r="H147" s="98"/>
    </row>
  </sheetData>
  <mergeCells count="14">
    <mergeCell ref="A131:C131"/>
    <mergeCell ref="D146:H147"/>
    <mergeCell ref="B104:B106"/>
    <mergeCell ref="K114:K115"/>
    <mergeCell ref="A121:A128"/>
    <mergeCell ref="B121:B124"/>
    <mergeCell ref="A129:C129"/>
    <mergeCell ref="A130:C130"/>
    <mergeCell ref="D1:H2"/>
    <mergeCell ref="A5:C5"/>
    <mergeCell ref="M5:Q5"/>
    <mergeCell ref="K41:K43"/>
    <mergeCell ref="D67:H68"/>
    <mergeCell ref="A70:C70"/>
  </mergeCells>
  <phoneticPr fontId="2"/>
  <printOptions horizontalCentered="1" verticalCentered="1"/>
  <pageMargins left="0.23622047244094491" right="0.23622047244094491" top="0.27559055118110237" bottom="0" header="0.31496062992125984" footer="0.31496062992125984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予算書各事業所 (R8.3)</vt:lpstr>
      <vt:lpstr>'予算書各事業所 (R8.3)'!Print_Area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和人会トリアス</dc:creator>
  <cp:lastModifiedBy>和人会トリアス</cp:lastModifiedBy>
  <dcterms:created xsi:type="dcterms:W3CDTF">2026-07-30T00:37:19Z</dcterms:created>
  <dcterms:modified xsi:type="dcterms:W3CDTF">2026-07-30T00:42:28Z</dcterms:modified>
</cp:coreProperties>
</file>