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NAS11\share2\決算・予算（ﾎｰﾑﾍﾟｰｼﾞ用）\R5\"/>
    </mc:Choice>
  </mc:AlternateContent>
  <xr:revisionPtr revIDLastSave="0" documentId="8_{8A9E14A5-048D-4432-9AD3-257042CE24A3}" xr6:coauthVersionLast="47" xr6:coauthVersionMax="47" xr10:uidLastSave="{00000000-0000-0000-0000-000000000000}"/>
  <bookViews>
    <workbookView xWindow="-120" yWindow="-120" windowWidth="29040" windowHeight="15720" xr2:uid="{6FAF5FA7-4A3A-451C-9F3C-A70CC8665AF1}"/>
  </bookViews>
  <sheets>
    <sheet name="予算書各事業所 (R6.3）" sheetId="1" r:id="rId1"/>
  </sheets>
  <definedNames>
    <definedName name="_xlnm.Print_Area" localSheetId="0">'予算書各事業所 (R6.3）'!$A$1:$K$127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4" i="1" l="1"/>
  <c r="D123" i="1"/>
  <c r="D122" i="1"/>
  <c r="J121" i="1"/>
  <c r="J124" i="1" s="1"/>
  <c r="I121" i="1"/>
  <c r="I124" i="1" s="1"/>
  <c r="H121" i="1"/>
  <c r="H124" i="1" s="1"/>
  <c r="G121" i="1"/>
  <c r="G124" i="1" s="1"/>
  <c r="F121" i="1"/>
  <c r="F124" i="1" s="1"/>
  <c r="D120" i="1"/>
  <c r="D121" i="1" s="1"/>
  <c r="D124" i="1" s="1"/>
  <c r="D117" i="1"/>
  <c r="D116" i="1"/>
  <c r="J115" i="1"/>
  <c r="I115" i="1"/>
  <c r="H115" i="1"/>
  <c r="G115" i="1"/>
  <c r="F115" i="1"/>
  <c r="D114" i="1"/>
  <c r="D113" i="1"/>
  <c r="D112" i="1"/>
  <c r="D111" i="1"/>
  <c r="D110" i="1"/>
  <c r="D109" i="1"/>
  <c r="J108" i="1"/>
  <c r="J118" i="1" s="1"/>
  <c r="I108" i="1"/>
  <c r="I118" i="1" s="1"/>
  <c r="H108" i="1"/>
  <c r="G108" i="1"/>
  <c r="F108" i="1"/>
  <c r="D107" i="1"/>
  <c r="J106" i="1"/>
  <c r="I106" i="1"/>
  <c r="H106" i="1"/>
  <c r="H118" i="1" s="1"/>
  <c r="G106" i="1"/>
  <c r="G118" i="1" s="1"/>
  <c r="F106" i="1"/>
  <c r="F118" i="1" s="1"/>
  <c r="D106" i="1"/>
  <c r="J105" i="1"/>
  <c r="I105" i="1"/>
  <c r="H105" i="1"/>
  <c r="H119" i="1" s="1"/>
  <c r="G105" i="1"/>
  <c r="F105" i="1"/>
  <c r="E105" i="1"/>
  <c r="D104" i="1"/>
  <c r="D103" i="1"/>
  <c r="D100" i="1"/>
  <c r="D99" i="1"/>
  <c r="D98" i="1"/>
  <c r="J97" i="1"/>
  <c r="I97" i="1"/>
  <c r="H97" i="1"/>
  <c r="G97" i="1"/>
  <c r="F97" i="1"/>
  <c r="E97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J83" i="1"/>
  <c r="I83" i="1"/>
  <c r="I70" i="1" s="1"/>
  <c r="H83" i="1"/>
  <c r="H70" i="1" s="1"/>
  <c r="G83" i="1"/>
  <c r="F83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J70" i="1"/>
  <c r="G70" i="1"/>
  <c r="F70" i="1"/>
  <c r="E70" i="1"/>
  <c r="E101" i="1" s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J47" i="1"/>
  <c r="J101" i="1" s="1"/>
  <c r="I47" i="1"/>
  <c r="H47" i="1"/>
  <c r="G47" i="1"/>
  <c r="F47" i="1"/>
  <c r="E47" i="1"/>
  <c r="D46" i="1"/>
  <c r="D45" i="1"/>
  <c r="D44" i="1"/>
  <c r="D43" i="1"/>
  <c r="D42" i="1"/>
  <c r="D41" i="1"/>
  <c r="J40" i="1"/>
  <c r="I40" i="1"/>
  <c r="H40" i="1"/>
  <c r="G40" i="1"/>
  <c r="F40" i="1"/>
  <c r="E40" i="1"/>
  <c r="D38" i="1"/>
  <c r="D37" i="1"/>
  <c r="D36" i="1"/>
  <c r="J35" i="1"/>
  <c r="J33" i="1" s="1"/>
  <c r="I35" i="1"/>
  <c r="I33" i="1" s="1"/>
  <c r="H35" i="1"/>
  <c r="H33" i="1" s="1"/>
  <c r="G35" i="1"/>
  <c r="F35" i="1"/>
  <c r="E35" i="1"/>
  <c r="D34" i="1"/>
  <c r="F33" i="1"/>
  <c r="E33" i="1"/>
  <c r="E39" i="1" s="1"/>
  <c r="D32" i="1"/>
  <c r="D31" i="1"/>
  <c r="D30" i="1"/>
  <c r="D29" i="1"/>
  <c r="D28" i="1"/>
  <c r="J27" i="1"/>
  <c r="I27" i="1"/>
  <c r="H27" i="1"/>
  <c r="G27" i="1"/>
  <c r="F27" i="1"/>
  <c r="D26" i="1"/>
  <c r="D25" i="1"/>
  <c r="D24" i="1"/>
  <c r="D23" i="1"/>
  <c r="D22" i="1"/>
  <c r="J21" i="1"/>
  <c r="I21" i="1"/>
  <c r="H21" i="1"/>
  <c r="G21" i="1"/>
  <c r="F21" i="1"/>
  <c r="D21" i="1" s="1"/>
  <c r="D20" i="1"/>
  <c r="D19" i="1"/>
  <c r="J18" i="1"/>
  <c r="I18" i="1"/>
  <c r="H18" i="1"/>
  <c r="G18" i="1"/>
  <c r="F18" i="1"/>
  <c r="D17" i="1"/>
  <c r="D16" i="1"/>
  <c r="J15" i="1"/>
  <c r="I15" i="1"/>
  <c r="H15" i="1"/>
  <c r="G15" i="1"/>
  <c r="G11" i="1" s="1"/>
  <c r="F15" i="1"/>
  <c r="D15" i="1" s="1"/>
  <c r="D14" i="1"/>
  <c r="D13" i="1"/>
  <c r="J12" i="1"/>
  <c r="J11" i="1" s="1"/>
  <c r="I12" i="1"/>
  <c r="I11" i="1" s="1"/>
  <c r="I6" i="1" s="1"/>
  <c r="I39" i="1" s="1"/>
  <c r="H12" i="1"/>
  <c r="G12" i="1"/>
  <c r="F12" i="1"/>
  <c r="D10" i="1"/>
  <c r="D9" i="1"/>
  <c r="D8" i="1"/>
  <c r="J7" i="1"/>
  <c r="I7" i="1"/>
  <c r="H7" i="1"/>
  <c r="G7" i="1"/>
  <c r="F7" i="1"/>
  <c r="D7" i="1" s="1"/>
  <c r="F119" i="1" l="1"/>
  <c r="D119" i="1" s="1"/>
  <c r="D40" i="1"/>
  <c r="G101" i="1"/>
  <c r="J6" i="1"/>
  <c r="D115" i="1"/>
  <c r="D18" i="1"/>
  <c r="G119" i="1"/>
  <c r="D12" i="1"/>
  <c r="D27" i="1"/>
  <c r="D47" i="1"/>
  <c r="D35" i="1"/>
  <c r="H11" i="1"/>
  <c r="H6" i="1" s="1"/>
  <c r="H39" i="1" s="1"/>
  <c r="D108" i="1"/>
  <c r="D105" i="1"/>
  <c r="G6" i="1"/>
  <c r="I119" i="1"/>
  <c r="H101" i="1"/>
  <c r="H102" i="1" s="1"/>
  <c r="H125" i="1" s="1"/>
  <c r="J119" i="1"/>
  <c r="E102" i="1"/>
  <c r="I101" i="1"/>
  <c r="I102" i="1" s="1"/>
  <c r="I125" i="1" s="1"/>
  <c r="J39" i="1"/>
  <c r="J102" i="1" s="1"/>
  <c r="J125" i="1" s="1"/>
  <c r="D118" i="1"/>
  <c r="F101" i="1"/>
  <c r="D101" i="1" s="1"/>
  <c r="G33" i="1"/>
  <c r="D33" i="1" s="1"/>
  <c r="F11" i="1"/>
  <c r="D70" i="1"/>
  <c r="F6" i="1" l="1"/>
  <c r="D11" i="1"/>
  <c r="E125" i="1"/>
  <c r="G39" i="1"/>
  <c r="G102" i="1" s="1"/>
  <c r="G125" i="1" s="1"/>
  <c r="F39" i="1" l="1"/>
  <c r="D6" i="1"/>
  <c r="F102" i="1" l="1"/>
  <c r="D39" i="1"/>
  <c r="F125" i="1" l="1"/>
  <c r="D125" i="1" s="1"/>
  <c r="D127" i="1" s="1"/>
  <c r="D102" i="1"/>
</calcChain>
</file>

<file path=xl/sharedStrings.xml><?xml version="1.0" encoding="utf-8"?>
<sst xmlns="http://schemas.openxmlformats.org/spreadsheetml/2006/main" count="186" uniqueCount="155">
  <si>
    <t>令和　6年度　資金収支予算書（処遇改善除く）</t>
    <rPh sb="0" eb="2">
      <t>レイワ</t>
    </rPh>
    <rPh sb="4" eb="5">
      <t>ネン</t>
    </rPh>
    <rPh sb="5" eb="6">
      <t>ド</t>
    </rPh>
    <rPh sb="7" eb="9">
      <t>シキン</t>
    </rPh>
    <rPh sb="9" eb="11">
      <t>シュウシ</t>
    </rPh>
    <rPh sb="11" eb="13">
      <t>ヨサン</t>
    </rPh>
    <rPh sb="13" eb="14">
      <t>ショ</t>
    </rPh>
    <rPh sb="15" eb="17">
      <t>ショグウ</t>
    </rPh>
    <rPh sb="17" eb="19">
      <t>カイゼン</t>
    </rPh>
    <rPh sb="19" eb="20">
      <t>ノゾ</t>
    </rPh>
    <phoneticPr fontId="2"/>
  </si>
  <si>
    <t>社会福祉法人　　和人会</t>
    <rPh sb="0" eb="2">
      <t>シャカイ</t>
    </rPh>
    <rPh sb="2" eb="4">
      <t>フクシ</t>
    </rPh>
    <rPh sb="4" eb="6">
      <t>ホウジン</t>
    </rPh>
    <rPh sb="8" eb="10">
      <t>ワジン</t>
    </rPh>
    <rPh sb="10" eb="11">
      <t>カイ</t>
    </rPh>
    <phoneticPr fontId="2"/>
  </si>
  <si>
    <t>No.1</t>
    <phoneticPr fontId="2"/>
  </si>
  <si>
    <t>科　　　　　目</t>
  </si>
  <si>
    <t>合計</t>
    <rPh sb="0" eb="2">
      <t>ゴウケイ</t>
    </rPh>
    <phoneticPr fontId="2"/>
  </si>
  <si>
    <t>本部</t>
    <rPh sb="0" eb="2">
      <t>ホンブ</t>
    </rPh>
    <phoneticPr fontId="2"/>
  </si>
  <si>
    <t>長期入所</t>
    <rPh sb="0" eb="2">
      <t>チョウキ</t>
    </rPh>
    <rPh sb="2" eb="4">
      <t>ニュウショ</t>
    </rPh>
    <phoneticPr fontId="2"/>
  </si>
  <si>
    <t>短期入所</t>
    <rPh sb="0" eb="2">
      <t>タンキ</t>
    </rPh>
    <rPh sb="2" eb="4">
      <t>ニュウショ</t>
    </rPh>
    <phoneticPr fontId="2"/>
  </si>
  <si>
    <t>通所介護</t>
    <rPh sb="0" eb="2">
      <t>ツウショ</t>
    </rPh>
    <rPh sb="2" eb="4">
      <t>カイゴ</t>
    </rPh>
    <phoneticPr fontId="2"/>
  </si>
  <si>
    <t>居宅介護</t>
    <rPh sb="0" eb="2">
      <t>キョタク</t>
    </rPh>
    <rPh sb="2" eb="4">
      <t>カイゴ</t>
    </rPh>
    <phoneticPr fontId="2"/>
  </si>
  <si>
    <t>南東包括</t>
    <rPh sb="0" eb="2">
      <t>ナントウ</t>
    </rPh>
    <rPh sb="2" eb="4">
      <t>ホウカツ</t>
    </rPh>
    <phoneticPr fontId="2"/>
  </si>
  <si>
    <t>備　考</t>
  </si>
  <si>
    <t xml:space="preserve"> 介護保険事業収入</t>
  </si>
  <si>
    <t xml:space="preserve">  施設介護料収入</t>
  </si>
  <si>
    <t xml:space="preserve">   介護報酬収入（施設）</t>
  </si>
  <si>
    <t xml:space="preserve">   利用者負担金収入（公費）</t>
  </si>
  <si>
    <t xml:space="preserve">   利用者負担金収入（一般）</t>
  </si>
  <si>
    <t xml:space="preserve">  居宅介護料収入</t>
  </si>
  <si>
    <t xml:space="preserve">  （介護報酬収入）</t>
  </si>
  <si>
    <t>経</t>
    <rPh sb="0" eb="1">
      <t>ケイ</t>
    </rPh>
    <phoneticPr fontId="2"/>
  </si>
  <si>
    <t xml:space="preserve">   介護報酬収入（居宅）</t>
  </si>
  <si>
    <t>収</t>
    <rPh sb="0" eb="1">
      <t>シュウ</t>
    </rPh>
    <phoneticPr fontId="2"/>
  </si>
  <si>
    <t xml:space="preserve">   介護予防報酬収入（独自）</t>
    <rPh sb="12" eb="14">
      <t>ドクジ</t>
    </rPh>
    <phoneticPr fontId="2"/>
  </si>
  <si>
    <t xml:space="preserve">  （利用者負担金収入）</t>
  </si>
  <si>
    <t xml:space="preserve">   介護負担金収入（居宅）</t>
    <phoneticPr fontId="2"/>
  </si>
  <si>
    <t>常</t>
    <rPh sb="0" eb="1">
      <t>ジョウ</t>
    </rPh>
    <phoneticPr fontId="2"/>
  </si>
  <si>
    <t xml:space="preserve">   介護予防負担金収入（独自）</t>
    <rPh sb="13" eb="15">
      <t>ドクジ</t>
    </rPh>
    <phoneticPr fontId="2"/>
  </si>
  <si>
    <t>　居宅介護支援介護料収入</t>
    <rPh sb="1" eb="3">
      <t>キョタク</t>
    </rPh>
    <rPh sb="3" eb="5">
      <t>カイゴ</t>
    </rPh>
    <rPh sb="5" eb="7">
      <t>シエン</t>
    </rPh>
    <rPh sb="7" eb="9">
      <t>カイゴ</t>
    </rPh>
    <rPh sb="9" eb="10">
      <t>リョウ</t>
    </rPh>
    <rPh sb="10" eb="12">
      <t>シュウニュウ</t>
    </rPh>
    <phoneticPr fontId="2"/>
  </si>
  <si>
    <t>　　居宅介護支援介護料収入</t>
    <rPh sb="2" eb="4">
      <t>キョタク</t>
    </rPh>
    <rPh sb="4" eb="6">
      <t>カイゴ</t>
    </rPh>
    <rPh sb="6" eb="8">
      <t>シエン</t>
    </rPh>
    <rPh sb="8" eb="10">
      <t>カイゴ</t>
    </rPh>
    <rPh sb="10" eb="11">
      <t>リョウ</t>
    </rPh>
    <rPh sb="11" eb="13">
      <t>シュウニュウ</t>
    </rPh>
    <phoneticPr fontId="2"/>
  </si>
  <si>
    <t>　　介護予防支援介護料収入</t>
    <rPh sb="2" eb="4">
      <t>カイゴ</t>
    </rPh>
    <rPh sb="4" eb="6">
      <t>ヨボウ</t>
    </rPh>
    <rPh sb="6" eb="8">
      <t>シエン</t>
    </rPh>
    <rPh sb="8" eb="10">
      <t>カイゴ</t>
    </rPh>
    <rPh sb="10" eb="11">
      <t>リョウ</t>
    </rPh>
    <rPh sb="11" eb="13">
      <t>シュウニュウ</t>
    </rPh>
    <phoneticPr fontId="2"/>
  </si>
  <si>
    <t>活</t>
    <rPh sb="0" eb="1">
      <t>カツ</t>
    </rPh>
    <phoneticPr fontId="2"/>
  </si>
  <si>
    <t xml:space="preserve">  利用者等利用料収入</t>
  </si>
  <si>
    <t xml:space="preserve">   施設サービス利用料収入</t>
  </si>
  <si>
    <t xml:space="preserve">   居宅介護サービス利用料収入</t>
  </si>
  <si>
    <t>入</t>
    <rPh sb="0" eb="1">
      <t>ニュウ</t>
    </rPh>
    <phoneticPr fontId="2"/>
  </si>
  <si>
    <t xml:space="preserve">   食費収入（一般・独自）</t>
    <rPh sb="11" eb="13">
      <t>ドクジ</t>
    </rPh>
    <phoneticPr fontId="2"/>
  </si>
  <si>
    <t>動</t>
    <rPh sb="0" eb="1">
      <t>ドウ</t>
    </rPh>
    <phoneticPr fontId="2"/>
  </si>
  <si>
    <t xml:space="preserve">   居住費収入（一般）</t>
  </si>
  <si>
    <t xml:space="preserve">   その他の利用料収入（介護・利用）</t>
  </si>
  <si>
    <t xml:space="preserve">  その他の事業収入</t>
  </si>
  <si>
    <t xml:space="preserve"> </t>
    <phoneticPr fontId="2"/>
  </si>
  <si>
    <t>に</t>
    <phoneticPr fontId="2"/>
  </si>
  <si>
    <r>
      <t xml:space="preserve">   受託事業収入（</t>
    </r>
    <r>
      <rPr>
        <sz val="9"/>
        <color theme="1"/>
        <rFont val="ＭＳ 明朝"/>
        <family val="1"/>
        <charset val="128"/>
      </rPr>
      <t>介護・その他）</t>
    </r>
    <phoneticPr fontId="2"/>
  </si>
  <si>
    <r>
      <t xml:space="preserve">   受託事業収入（</t>
    </r>
    <r>
      <rPr>
        <sz val="9"/>
        <color theme="1"/>
        <rFont val="ＭＳ 明朝"/>
        <family val="1"/>
        <charset val="128"/>
      </rPr>
      <t>介護予防ｹｱﾏﾈｼﾞﾒﾝﾄ）</t>
    </r>
    <rPh sb="12" eb="14">
      <t>ヨボウ</t>
    </rPh>
    <phoneticPr fontId="2"/>
  </si>
  <si>
    <t>包括介護予防前年並み</t>
    <rPh sb="0" eb="2">
      <t>ホウカツ</t>
    </rPh>
    <rPh sb="2" eb="4">
      <t>カイゴ</t>
    </rPh>
    <rPh sb="4" eb="6">
      <t>ヨボウ</t>
    </rPh>
    <rPh sb="6" eb="8">
      <t>ゼンネン</t>
    </rPh>
    <rPh sb="8" eb="9">
      <t>ナ</t>
    </rPh>
    <phoneticPr fontId="2"/>
  </si>
  <si>
    <t xml:space="preserve"> 借入金利息補助金収入</t>
  </si>
  <si>
    <t xml:space="preserve"> 経常経費寄附金収入</t>
  </si>
  <si>
    <t xml:space="preserve"> 受取利息配当金収入</t>
  </si>
  <si>
    <t>よ</t>
    <phoneticPr fontId="2"/>
  </si>
  <si>
    <t xml:space="preserve"> その他の収入</t>
  </si>
  <si>
    <t xml:space="preserve">  受入研修費収入</t>
  </si>
  <si>
    <t xml:space="preserve">  雑収入</t>
  </si>
  <si>
    <t xml:space="preserve">   共済財団退職金取崩収入</t>
  </si>
  <si>
    <t>る</t>
    <phoneticPr fontId="2"/>
  </si>
  <si>
    <t xml:space="preserve">   共済財団退職金運用収入</t>
  </si>
  <si>
    <t xml:space="preserve">   雑収入</t>
  </si>
  <si>
    <t xml:space="preserve"> 事業活動収入計</t>
  </si>
  <si>
    <t>収</t>
    <rPh sb="0" eb="1">
      <t>オサム</t>
    </rPh>
    <phoneticPr fontId="2"/>
  </si>
  <si>
    <t xml:space="preserve"> 人件費支出</t>
  </si>
  <si>
    <t xml:space="preserve">  職員給料支出</t>
  </si>
  <si>
    <t xml:space="preserve">  職員賞与支出</t>
  </si>
  <si>
    <t>支</t>
    <rPh sb="0" eb="1">
      <t>シ</t>
    </rPh>
    <phoneticPr fontId="2"/>
  </si>
  <si>
    <t xml:space="preserve">  非常勤職員給与支出</t>
  </si>
  <si>
    <t xml:space="preserve">  派遣職員費支出</t>
  </si>
  <si>
    <t xml:space="preserve">  退職給付支出</t>
  </si>
  <si>
    <t xml:space="preserve">  法定福利費支出（人件費）</t>
  </si>
  <si>
    <t xml:space="preserve"> 事業費支出</t>
  </si>
  <si>
    <t xml:space="preserve">  給食費支出</t>
  </si>
  <si>
    <t xml:space="preserve">  介護用品費支出</t>
  </si>
  <si>
    <t xml:space="preserve">  医薬品費支出</t>
  </si>
  <si>
    <t xml:space="preserve">  保健衛生費支出</t>
  </si>
  <si>
    <t>出</t>
    <rPh sb="0" eb="1">
      <t>デ</t>
    </rPh>
    <phoneticPr fontId="2"/>
  </si>
  <si>
    <t xml:space="preserve">  教養娯楽費支出</t>
  </si>
  <si>
    <t xml:space="preserve">  日用品費支出</t>
  </si>
  <si>
    <t xml:space="preserve">  水道光熱費支出（事業）</t>
  </si>
  <si>
    <t xml:space="preserve">  燃料費支出（事業）</t>
  </si>
  <si>
    <t xml:space="preserve">  消耗器具備品費支出</t>
  </si>
  <si>
    <t xml:space="preserve">  賃借料支出（事業）</t>
  </si>
  <si>
    <t xml:space="preserve">  車輌費支出</t>
  </si>
  <si>
    <t xml:space="preserve">  車輌燃料費支出</t>
  </si>
  <si>
    <t>　雑支出</t>
    <rPh sb="1" eb="2">
      <t>ザツ</t>
    </rPh>
    <rPh sb="2" eb="4">
      <t>シシュツ</t>
    </rPh>
    <phoneticPr fontId="2"/>
  </si>
  <si>
    <t>認知症カフェ、地域貢献事業</t>
    <rPh sb="0" eb="3">
      <t>ニンチショウ</t>
    </rPh>
    <rPh sb="7" eb="9">
      <t>チイキ</t>
    </rPh>
    <rPh sb="9" eb="11">
      <t>コウケン</t>
    </rPh>
    <rPh sb="11" eb="13">
      <t>ジギョウ</t>
    </rPh>
    <phoneticPr fontId="2"/>
  </si>
  <si>
    <t>No.2</t>
    <phoneticPr fontId="2"/>
  </si>
  <si>
    <t xml:space="preserve"> 事務費支出</t>
  </si>
  <si>
    <t xml:space="preserve">  福利厚生費支出（事務）</t>
  </si>
  <si>
    <t xml:space="preserve">  職員被服費支出</t>
  </si>
  <si>
    <t xml:space="preserve">  旅費交通費支出（事務）</t>
  </si>
  <si>
    <t xml:space="preserve">  研修研究費支出</t>
  </si>
  <si>
    <t xml:space="preserve">  事務消耗品費支出</t>
  </si>
  <si>
    <t xml:space="preserve">  印刷製本費支出（事務）</t>
  </si>
  <si>
    <t xml:space="preserve">  水道光熱費支出（事務）</t>
  </si>
  <si>
    <t xml:space="preserve">  燃料費支出（事務）</t>
  </si>
  <si>
    <t xml:space="preserve">  修繕費支出（事務）</t>
  </si>
  <si>
    <t>ボイラーばい煙濃度計、LED照明</t>
    <rPh sb="6" eb="7">
      <t>エン</t>
    </rPh>
    <rPh sb="7" eb="9">
      <t>ノウド</t>
    </rPh>
    <rPh sb="9" eb="10">
      <t>ケイ</t>
    </rPh>
    <rPh sb="14" eb="16">
      <t>ショウメイ</t>
    </rPh>
    <phoneticPr fontId="2"/>
  </si>
  <si>
    <t xml:space="preserve">  通信運搬費支出（事務）</t>
  </si>
  <si>
    <t xml:space="preserve">  会議費支出（事務）</t>
  </si>
  <si>
    <t xml:space="preserve">  広報費支出（事務）</t>
  </si>
  <si>
    <t xml:space="preserve">  業務委託費支出</t>
  </si>
  <si>
    <t xml:space="preserve">   検査委託費支出</t>
  </si>
  <si>
    <t xml:space="preserve">   給食委託費支出</t>
  </si>
  <si>
    <t xml:space="preserve">   医事委託費支出</t>
  </si>
  <si>
    <t xml:space="preserve">   清掃委託費支出</t>
  </si>
  <si>
    <t xml:space="preserve">   保守委託費支出</t>
  </si>
  <si>
    <t xml:space="preserve">   その他の委託費支出</t>
  </si>
  <si>
    <t xml:space="preserve">  手数料支出（事務）</t>
  </si>
  <si>
    <t xml:space="preserve">  保険料支出（事務）</t>
  </si>
  <si>
    <t xml:space="preserve">  賃借料支出（事務）</t>
  </si>
  <si>
    <t xml:space="preserve">  土地・建物賃借料支出（事務）</t>
  </si>
  <si>
    <t xml:space="preserve">  租税公課支出（事務）</t>
  </si>
  <si>
    <t xml:space="preserve">  渉外費支出（事務）</t>
  </si>
  <si>
    <t xml:space="preserve">  諸会費支出（事務）</t>
  </si>
  <si>
    <t xml:space="preserve">  雑支出</t>
    <phoneticPr fontId="2"/>
  </si>
  <si>
    <t xml:space="preserve">   共済財団退職金掛金支出</t>
  </si>
  <si>
    <t xml:space="preserve">   雑支出</t>
    <phoneticPr fontId="2"/>
  </si>
  <si>
    <t xml:space="preserve"> 支払利息支出</t>
  </si>
  <si>
    <t xml:space="preserve"> 事業活動支出計</t>
  </si>
  <si>
    <t xml:space="preserve"> 事業活動資金収支差額</t>
  </si>
  <si>
    <t>収入</t>
    <rPh sb="0" eb="2">
      <t>シュウニュウ</t>
    </rPh>
    <phoneticPr fontId="2"/>
  </si>
  <si>
    <t xml:space="preserve"> 固定資産売却収入</t>
    <rPh sb="5" eb="7">
      <t>バイキャク</t>
    </rPh>
    <rPh sb="7" eb="9">
      <t>シュウニュウ</t>
    </rPh>
    <phoneticPr fontId="2"/>
  </si>
  <si>
    <t xml:space="preserve"> 施設整備補助金収入</t>
    <rPh sb="1" eb="3">
      <t>シセツ</t>
    </rPh>
    <rPh sb="3" eb="5">
      <t>セイビ</t>
    </rPh>
    <rPh sb="5" eb="8">
      <t>ホジョキン</t>
    </rPh>
    <rPh sb="8" eb="10">
      <t>シュウニュウ</t>
    </rPh>
    <phoneticPr fontId="2"/>
  </si>
  <si>
    <t>施</t>
    <rPh sb="0" eb="1">
      <t>シ</t>
    </rPh>
    <phoneticPr fontId="2"/>
  </si>
  <si>
    <t xml:space="preserve"> 施設整備等収入計</t>
  </si>
  <si>
    <t>整</t>
    <rPh sb="0" eb="1">
      <t>ヒトシ</t>
    </rPh>
    <phoneticPr fontId="2"/>
  </si>
  <si>
    <t xml:space="preserve"> 設備資金借入金元金償還支出</t>
  </si>
  <si>
    <t>備</t>
    <rPh sb="0" eb="1">
      <t>ビン</t>
    </rPh>
    <phoneticPr fontId="2"/>
  </si>
  <si>
    <t xml:space="preserve">  設備資金借入金元金償還支出</t>
  </si>
  <si>
    <t>等</t>
    <rPh sb="0" eb="1">
      <t>トウ</t>
    </rPh>
    <phoneticPr fontId="2"/>
  </si>
  <si>
    <t xml:space="preserve"> 固定資産取得支出</t>
  </si>
  <si>
    <t>建物取得支出</t>
    <rPh sb="0" eb="2">
      <t>タテモノ</t>
    </rPh>
    <rPh sb="2" eb="4">
      <t>シュトク</t>
    </rPh>
    <rPh sb="4" eb="6">
      <t>シシュツ</t>
    </rPh>
    <phoneticPr fontId="2"/>
  </si>
  <si>
    <t>建物付属設備取得支出</t>
    <rPh sb="0" eb="2">
      <t>タテモノ</t>
    </rPh>
    <rPh sb="2" eb="4">
      <t>フゾク</t>
    </rPh>
    <rPh sb="4" eb="6">
      <t>セツビ</t>
    </rPh>
    <rPh sb="6" eb="8">
      <t>シュトク</t>
    </rPh>
    <rPh sb="8" eb="10">
      <t>シシュツ</t>
    </rPh>
    <phoneticPr fontId="2"/>
  </si>
  <si>
    <t>エレベーター</t>
    <phoneticPr fontId="2"/>
  </si>
  <si>
    <t>構築物取得支出</t>
    <rPh sb="0" eb="3">
      <t>コウチクブツ</t>
    </rPh>
    <rPh sb="3" eb="5">
      <t>シュトク</t>
    </rPh>
    <rPh sb="5" eb="7">
      <t>シシュツ</t>
    </rPh>
    <phoneticPr fontId="2"/>
  </si>
  <si>
    <t>井戸</t>
    <rPh sb="0" eb="2">
      <t>イド</t>
    </rPh>
    <phoneticPr fontId="2"/>
  </si>
  <si>
    <t>　車輌運搬具取得支出</t>
    <rPh sb="1" eb="3">
      <t>シャリョウ</t>
    </rPh>
    <rPh sb="3" eb="5">
      <t>ウンパン</t>
    </rPh>
    <rPh sb="5" eb="6">
      <t>グ</t>
    </rPh>
    <rPh sb="6" eb="8">
      <t>シュトク</t>
    </rPh>
    <rPh sb="8" eb="10">
      <t>シシュツ</t>
    </rPh>
    <phoneticPr fontId="2"/>
  </si>
  <si>
    <t xml:space="preserve">  器具及び備品取得支出</t>
  </si>
  <si>
    <t>チェア浴槽、配膳車、見守りシステム</t>
    <rPh sb="3" eb="5">
      <t>ヨクソウ</t>
    </rPh>
    <rPh sb="6" eb="8">
      <t>ハイゼン</t>
    </rPh>
    <rPh sb="8" eb="9">
      <t>シャ</t>
    </rPh>
    <rPh sb="10" eb="12">
      <t>ミマモ</t>
    </rPh>
    <phoneticPr fontId="2"/>
  </si>
  <si>
    <t>出</t>
    <rPh sb="0" eb="1">
      <t>シュツ</t>
    </rPh>
    <phoneticPr fontId="2"/>
  </si>
  <si>
    <t>　その他の固定資産取得支出</t>
    <rPh sb="3" eb="4">
      <t>タ</t>
    </rPh>
    <rPh sb="5" eb="7">
      <t>コテイ</t>
    </rPh>
    <rPh sb="7" eb="9">
      <t>シサン</t>
    </rPh>
    <rPh sb="9" eb="11">
      <t>シュトク</t>
    </rPh>
    <rPh sb="11" eb="13">
      <t>シシュツ</t>
    </rPh>
    <phoneticPr fontId="2"/>
  </si>
  <si>
    <t xml:space="preserve"> ファイナンスリース債務の返済支出</t>
  </si>
  <si>
    <t xml:space="preserve">  １年内返済予定リース債務返済支出</t>
  </si>
  <si>
    <t xml:space="preserve"> その他の施設整備等による支出</t>
    <rPh sb="3" eb="4">
      <t>タ</t>
    </rPh>
    <rPh sb="5" eb="7">
      <t>シセツ</t>
    </rPh>
    <rPh sb="7" eb="9">
      <t>セイビ</t>
    </rPh>
    <rPh sb="9" eb="10">
      <t>トウ</t>
    </rPh>
    <rPh sb="13" eb="15">
      <t>シシュツ</t>
    </rPh>
    <phoneticPr fontId="2"/>
  </si>
  <si>
    <t xml:space="preserve"> 施設整備等支出計</t>
  </si>
  <si>
    <t xml:space="preserve"> 施設整備等資金収支差額</t>
  </si>
  <si>
    <t>そ</t>
    <phoneticPr fontId="2"/>
  </si>
  <si>
    <t>収入</t>
    <rPh sb="0" eb="2">
      <t>シュウニュウニュウ</t>
    </rPh>
    <phoneticPr fontId="2"/>
  </si>
  <si>
    <t xml:space="preserve"> 施設整備等積立資産取崩収入</t>
    <rPh sb="1" eb="3">
      <t>シセツ</t>
    </rPh>
    <rPh sb="3" eb="5">
      <t>セイビ</t>
    </rPh>
    <rPh sb="5" eb="6">
      <t>トウ</t>
    </rPh>
    <rPh sb="6" eb="8">
      <t>ツミタテ</t>
    </rPh>
    <rPh sb="8" eb="10">
      <t>シサン</t>
    </rPh>
    <rPh sb="10" eb="12">
      <t>トリクズシ</t>
    </rPh>
    <rPh sb="12" eb="14">
      <t>シュウニュウ</t>
    </rPh>
    <phoneticPr fontId="2"/>
  </si>
  <si>
    <t>の</t>
    <phoneticPr fontId="2"/>
  </si>
  <si>
    <t xml:space="preserve"> その他の活動収入計</t>
  </si>
  <si>
    <t>他</t>
    <rPh sb="0" eb="1">
      <t>タ</t>
    </rPh>
    <phoneticPr fontId="2"/>
  </si>
  <si>
    <t xml:space="preserve"> その他の活動による支出</t>
  </si>
  <si>
    <t xml:space="preserve"> その他の活動支出計</t>
  </si>
  <si>
    <t xml:space="preserve"> その他の活動資金収支差額</t>
  </si>
  <si>
    <t xml:space="preserve"> 当期資金収支差額合計</t>
  </si>
  <si>
    <t xml:space="preserve"> 前期末支払資金残高</t>
  </si>
  <si>
    <t xml:space="preserve"> 当期末支払資金残高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</si>
</sst>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△\ #,##0"/>
    <numFmt numFmtId="177" formatCode="#,##0;&quot;△ &quot;#,##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6FED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49" fontId="4" fillId="0" borderId="0" xfId="0" applyNumberFormat="1" applyFont="1">
      <alignment vertical="center"/>
    </xf>
    <xf numFmtId="38" fontId="6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38" fontId="0" fillId="0" borderId="0" xfId="1" applyFo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6" fillId="2" borderId="6" xfId="0" applyNumberFormat="1" applyFont="1" applyFill="1" applyBorder="1">
      <alignment vertical="center"/>
    </xf>
    <xf numFmtId="176" fontId="6" fillId="2" borderId="6" xfId="0" applyNumberFormat="1" applyFont="1" applyFill="1" applyBorder="1" applyAlignment="1">
      <alignment horizontal="right" vertical="center"/>
    </xf>
    <xf numFmtId="0" fontId="8" fillId="0" borderId="7" xfId="0" applyFont="1" applyBorder="1">
      <alignment vertical="center"/>
    </xf>
    <xf numFmtId="49" fontId="6" fillId="0" borderId="6" xfId="0" applyNumberFormat="1" applyFont="1" applyBorder="1">
      <alignment vertical="center"/>
    </xf>
    <xf numFmtId="38" fontId="6" fillId="0" borderId="6" xfId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right" vertical="center"/>
    </xf>
    <xf numFmtId="0" fontId="0" fillId="0" borderId="7" xfId="0" applyBorder="1">
      <alignment vertical="center"/>
    </xf>
    <xf numFmtId="38" fontId="6" fillId="0" borderId="6" xfId="1" applyFont="1" applyBorder="1">
      <alignment vertical="center"/>
    </xf>
    <xf numFmtId="0" fontId="0" fillId="0" borderId="8" xfId="0" applyBorder="1" applyAlignment="1">
      <alignment horizontal="center" vertical="center"/>
    </xf>
    <xf numFmtId="38" fontId="10" fillId="0" borderId="6" xfId="1" applyFont="1" applyBorder="1" applyAlignment="1">
      <alignment horizontal="right" vertical="center"/>
    </xf>
    <xf numFmtId="38" fontId="10" fillId="0" borderId="6" xfId="1" applyFont="1" applyBorder="1">
      <alignment vertical="center"/>
    </xf>
    <xf numFmtId="38" fontId="10" fillId="2" borderId="6" xfId="1" applyFont="1" applyFill="1" applyBorder="1" applyAlignment="1">
      <alignment horizontal="right" vertical="center"/>
    </xf>
    <xf numFmtId="38" fontId="10" fillId="2" borderId="6" xfId="1" applyFont="1" applyFill="1" applyBorder="1">
      <alignment vertical="center"/>
    </xf>
    <xf numFmtId="176" fontId="10" fillId="2" borderId="6" xfId="0" applyNumberFormat="1" applyFont="1" applyFill="1" applyBorder="1" applyAlignment="1">
      <alignment horizontal="right" vertical="center"/>
    </xf>
    <xf numFmtId="38" fontId="10" fillId="0" borderId="6" xfId="1" applyFont="1" applyFill="1" applyBorder="1" applyAlignment="1">
      <alignment horizontal="right" vertical="center"/>
    </xf>
    <xf numFmtId="38" fontId="10" fillId="0" borderId="6" xfId="1" applyFont="1" applyFill="1" applyBorder="1">
      <alignment vertical="center"/>
    </xf>
    <xf numFmtId="176" fontId="10" fillId="0" borderId="6" xfId="0" applyNumberFormat="1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49" fontId="6" fillId="3" borderId="1" xfId="0" applyNumberFormat="1" applyFont="1" applyFill="1" applyBorder="1">
      <alignment vertical="center"/>
    </xf>
    <xf numFmtId="38" fontId="10" fillId="3" borderId="3" xfId="1" applyFont="1" applyFill="1" applyBorder="1" applyAlignment="1">
      <alignment horizontal="right" vertical="center"/>
    </xf>
    <xf numFmtId="176" fontId="10" fillId="3" borderId="1" xfId="0" applyNumberFormat="1" applyFont="1" applyFill="1" applyBorder="1" applyAlignment="1">
      <alignment horizontal="right" vertical="center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49" fontId="10" fillId="0" borderId="6" xfId="0" applyNumberFormat="1" applyFont="1" applyBorder="1">
      <alignment vertical="center"/>
    </xf>
    <xf numFmtId="49" fontId="6" fillId="0" borderId="1" xfId="0" applyNumberFormat="1" applyFont="1" applyBorder="1">
      <alignment vertical="center"/>
    </xf>
    <xf numFmtId="38" fontId="10" fillId="0" borderId="1" xfId="1" applyFont="1" applyBorder="1">
      <alignment vertical="center"/>
    </xf>
    <xf numFmtId="176" fontId="10" fillId="0" borderId="1" xfId="0" applyNumberFormat="1" applyFon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49" fontId="6" fillId="0" borderId="10" xfId="0" applyNumberFormat="1" applyFont="1" applyBorder="1">
      <alignment vertical="center"/>
    </xf>
    <xf numFmtId="38" fontId="6" fillId="0" borderId="10" xfId="1" applyFont="1" applyBorder="1">
      <alignment vertical="center"/>
    </xf>
    <xf numFmtId="176" fontId="6" fillId="0" borderId="10" xfId="0" applyNumberFormat="1" applyFont="1" applyBorder="1" applyAlignment="1">
      <alignment horizontal="right" vertical="center"/>
    </xf>
    <xf numFmtId="0" fontId="0" fillId="0" borderId="10" xfId="0" applyBorder="1">
      <alignment vertical="center"/>
    </xf>
    <xf numFmtId="49" fontId="6" fillId="0" borderId="0" xfId="0" applyNumberFormat="1" applyFont="1">
      <alignment vertical="center"/>
    </xf>
    <xf numFmtId="38" fontId="6" fillId="0" borderId="0" xfId="1" applyFont="1" applyBorder="1">
      <alignment vertical="center"/>
    </xf>
    <xf numFmtId="176" fontId="6" fillId="0" borderId="0" xfId="0" applyNumberFormat="1" applyFont="1" applyAlignment="1">
      <alignment horizontal="right" vertical="center"/>
    </xf>
    <xf numFmtId="0" fontId="0" fillId="0" borderId="7" xfId="0" applyBorder="1" applyAlignment="1">
      <alignment horizontal="center" vertical="center"/>
    </xf>
    <xf numFmtId="38" fontId="6" fillId="2" borderId="6" xfId="1" applyFont="1" applyFill="1" applyBorder="1">
      <alignment vertical="center"/>
    </xf>
    <xf numFmtId="0" fontId="11" fillId="0" borderId="7" xfId="0" applyFont="1" applyBorder="1">
      <alignment vertical="center"/>
    </xf>
    <xf numFmtId="38" fontId="10" fillId="3" borderId="1" xfId="1" applyFont="1" applyFill="1" applyBorder="1">
      <alignment vertical="center"/>
    </xf>
    <xf numFmtId="176" fontId="10" fillId="3" borderId="3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49" fontId="6" fillId="4" borderId="8" xfId="0" applyNumberFormat="1" applyFont="1" applyFill="1" applyBorder="1">
      <alignment vertical="center"/>
    </xf>
    <xf numFmtId="38" fontId="10" fillId="4" borderId="8" xfId="1" applyFont="1" applyFill="1" applyBorder="1">
      <alignment vertical="center"/>
    </xf>
    <xf numFmtId="176" fontId="10" fillId="4" borderId="8" xfId="0" applyNumberFormat="1" applyFont="1" applyFill="1" applyBorder="1" applyAlignment="1">
      <alignment horizontal="right" vertical="center"/>
    </xf>
    <xf numFmtId="0" fontId="0" fillId="0" borderId="7" xfId="0" applyBorder="1" applyAlignment="1">
      <alignment horizontal="center" vertical="center" textRotation="255"/>
    </xf>
    <xf numFmtId="0" fontId="10" fillId="0" borderId="6" xfId="0" applyFont="1" applyBorder="1" applyAlignment="1">
      <alignment horizontal="right" vertical="center"/>
    </xf>
    <xf numFmtId="0" fontId="0" fillId="0" borderId="5" xfId="0" applyBorder="1" applyAlignment="1">
      <alignment horizontal="center" vertical="center" textRotation="255"/>
    </xf>
    <xf numFmtId="3" fontId="10" fillId="0" borderId="6" xfId="0" applyNumberFormat="1" applyFont="1" applyBorder="1">
      <alignment vertical="center"/>
    </xf>
    <xf numFmtId="0" fontId="0" fillId="0" borderId="9" xfId="0" applyBorder="1" applyAlignment="1">
      <alignment horizontal="center" vertical="center" textRotation="255"/>
    </xf>
    <xf numFmtId="49" fontId="6" fillId="3" borderId="6" xfId="0" applyNumberFormat="1" applyFont="1" applyFill="1" applyBorder="1">
      <alignment vertical="center"/>
    </xf>
    <xf numFmtId="38" fontId="10" fillId="3" borderId="6" xfId="1" applyFont="1" applyFill="1" applyBorder="1">
      <alignment vertical="center"/>
    </xf>
    <xf numFmtId="49" fontId="6" fillId="0" borderId="6" xfId="0" applyNumberFormat="1" applyFont="1" applyBorder="1" applyAlignment="1">
      <alignment horizontal="left" vertical="center" indent="1"/>
    </xf>
    <xf numFmtId="176" fontId="10" fillId="3" borderId="6" xfId="0" applyNumberFormat="1" applyFont="1" applyFill="1" applyBorder="1" applyAlignment="1">
      <alignment horizontal="right" vertical="center"/>
    </xf>
    <xf numFmtId="49" fontId="6" fillId="4" borderId="6" xfId="0" applyNumberFormat="1" applyFont="1" applyFill="1" applyBorder="1">
      <alignment vertical="center"/>
    </xf>
    <xf numFmtId="177" fontId="10" fillId="4" borderId="6" xfId="1" applyNumberFormat="1" applyFont="1" applyFill="1" applyBorder="1">
      <alignment vertical="center"/>
    </xf>
    <xf numFmtId="38" fontId="10" fillId="4" borderId="6" xfId="1" applyFont="1" applyFill="1" applyBorder="1">
      <alignment vertical="center"/>
    </xf>
    <xf numFmtId="176" fontId="10" fillId="4" borderId="6" xfId="0" applyNumberFormat="1" applyFont="1" applyFill="1" applyBorder="1" applyAlignment="1">
      <alignment horizontal="right" vertical="center"/>
    </xf>
    <xf numFmtId="49" fontId="6" fillId="4" borderId="1" xfId="0" applyNumberFormat="1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>
      <alignment horizontal="center" vertical="center"/>
    </xf>
    <xf numFmtId="49" fontId="6" fillId="4" borderId="4" xfId="0" applyNumberFormat="1" applyFont="1" applyFill="1" applyBorder="1" applyAlignment="1">
      <alignment horizontal="center" vertical="center"/>
    </xf>
    <xf numFmtId="38" fontId="10" fillId="4" borderId="1" xfId="1" applyFont="1" applyFill="1" applyBorder="1">
      <alignment vertical="center"/>
    </xf>
    <xf numFmtId="176" fontId="10" fillId="4" borderId="1" xfId="0" applyNumberFormat="1" applyFont="1" applyFill="1" applyBorder="1" applyAlignment="1">
      <alignment horizontal="right" vertical="center"/>
    </xf>
    <xf numFmtId="176" fontId="10" fillId="4" borderId="3" xfId="0" applyNumberFormat="1" applyFont="1" applyFill="1" applyBorder="1" applyAlignment="1">
      <alignment horizontal="right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38" fontId="10" fillId="0" borderId="8" xfId="1" applyFont="1" applyBorder="1">
      <alignment vertical="center"/>
    </xf>
    <xf numFmtId="176" fontId="10" fillId="0" borderId="8" xfId="0" applyNumberFormat="1" applyFont="1" applyBorder="1" applyAlignment="1">
      <alignment horizontal="right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0" fillId="0" borderId="3" xfId="0" applyBorder="1">
      <alignment vertical="center"/>
    </xf>
    <xf numFmtId="38" fontId="0" fillId="0" borderId="10" xfId="1" applyFont="1" applyBorder="1">
      <alignment vertical="center"/>
    </xf>
    <xf numFmtId="0" fontId="12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7C798-F6F1-4E31-BEF8-A97A8DD2E0C2}">
  <sheetPr>
    <tabColor theme="9" tint="0.59999389629810485"/>
  </sheetPr>
  <dimension ref="A1:K143"/>
  <sheetViews>
    <sheetView tabSelected="1" topLeftCell="A2" workbookViewId="0">
      <selection activeCell="M2" sqref="M1:AA1048576"/>
    </sheetView>
  </sheetViews>
  <sheetFormatPr defaultRowHeight="18.75" x14ac:dyDescent="0.4"/>
  <cols>
    <col min="1" max="1" width="4.125" style="1" customWidth="1"/>
    <col min="2" max="2" width="3.875" style="1" customWidth="1"/>
    <col min="3" max="3" width="35.875" style="2" customWidth="1"/>
    <col min="4" max="4" width="14.625" style="11" customWidth="1"/>
    <col min="5" max="5" width="13.875" style="11" customWidth="1"/>
    <col min="6" max="6" width="15.5" customWidth="1"/>
    <col min="7" max="10" width="13.875" customWidth="1"/>
    <col min="11" max="11" width="36.375" customWidth="1"/>
  </cols>
  <sheetData>
    <row r="1" spans="1:11" ht="8.25" hidden="1" customHeight="1" x14ac:dyDescent="0.4">
      <c r="D1" s="3" t="s">
        <v>0</v>
      </c>
      <c r="E1" s="3"/>
      <c r="F1" s="3"/>
      <c r="G1" s="3"/>
      <c r="H1" s="3"/>
      <c r="I1" s="4"/>
      <c r="J1" s="4"/>
      <c r="K1" s="5"/>
    </row>
    <row r="2" spans="1:11" ht="28.5" customHeight="1" x14ac:dyDescent="0.4">
      <c r="D2" s="3"/>
      <c r="E2" s="3"/>
      <c r="F2" s="3"/>
      <c r="G2" s="3"/>
      <c r="H2" s="3"/>
      <c r="I2" s="4"/>
      <c r="J2" s="4"/>
      <c r="K2" s="6"/>
    </row>
    <row r="3" spans="1:11" hidden="1" x14ac:dyDescent="0.4">
      <c r="C3" s="7"/>
      <c r="D3" s="8"/>
      <c r="E3" s="8"/>
      <c r="F3" s="9"/>
      <c r="G3" s="9"/>
      <c r="H3" s="9"/>
      <c r="I3" s="9"/>
      <c r="J3" s="9"/>
    </row>
    <row r="4" spans="1:11" ht="18.75" customHeight="1" x14ac:dyDescent="0.4">
      <c r="C4" s="10" t="s">
        <v>1</v>
      </c>
      <c r="K4" s="5" t="s">
        <v>2</v>
      </c>
    </row>
    <row r="5" spans="1:11" ht="21" customHeight="1" x14ac:dyDescent="0.4">
      <c r="A5" s="12" t="s">
        <v>3</v>
      </c>
      <c r="B5" s="13"/>
      <c r="C5" s="13"/>
      <c r="D5" s="14" t="s">
        <v>4</v>
      </c>
      <c r="E5" s="15" t="s">
        <v>5</v>
      </c>
      <c r="F5" s="16" t="s">
        <v>6</v>
      </c>
      <c r="G5" s="17" t="s">
        <v>7</v>
      </c>
      <c r="H5" s="17" t="s">
        <v>8</v>
      </c>
      <c r="I5" s="17" t="s">
        <v>9</v>
      </c>
      <c r="J5" s="17" t="s">
        <v>10</v>
      </c>
      <c r="K5" s="17" t="s">
        <v>11</v>
      </c>
    </row>
    <row r="6" spans="1:11" x14ac:dyDescent="0.4">
      <c r="A6" s="18"/>
      <c r="B6" s="18"/>
      <c r="C6" s="19" t="s">
        <v>12</v>
      </c>
      <c r="D6" s="20">
        <f t="shared" ref="D6:D38" si="0">SUM(E6:J6)</f>
        <v>515806000</v>
      </c>
      <c r="E6" s="20"/>
      <c r="F6" s="20">
        <f>SUM(F7,F11,F18,F21,F27)</f>
        <v>315987400</v>
      </c>
      <c r="G6" s="20">
        <f>SUM(G7,G11,G18,G21,G27)</f>
        <v>56886000</v>
      </c>
      <c r="H6" s="20">
        <f>SUM(H7,H11,H18,H21,H27)</f>
        <v>85664600</v>
      </c>
      <c r="I6" s="20">
        <f>SUM(I7,I11,I18,I21,I27)</f>
        <v>12240000</v>
      </c>
      <c r="J6" s="20">
        <f>SUM(J7,J11,J18,J21,J27)</f>
        <v>45028000</v>
      </c>
      <c r="K6" s="21"/>
    </row>
    <row r="7" spans="1:11" ht="13.5" customHeight="1" x14ac:dyDescent="0.4">
      <c r="A7" s="18"/>
      <c r="B7" s="18"/>
      <c r="C7" s="22" t="s">
        <v>13</v>
      </c>
      <c r="D7" s="23">
        <f t="shared" si="0"/>
        <v>274800000</v>
      </c>
      <c r="E7" s="23"/>
      <c r="F7" s="24">
        <f>SUM(F8:F10)</f>
        <v>274800000</v>
      </c>
      <c r="G7" s="24">
        <f>SUM(G8:G10)</f>
        <v>0</v>
      </c>
      <c r="H7" s="24">
        <f>SUM(H8:H10)</f>
        <v>0</v>
      </c>
      <c r="I7" s="24">
        <f>SUM(I8:I10)</f>
        <v>0</v>
      </c>
      <c r="J7" s="24">
        <f>SUM(J8:J10)</f>
        <v>0</v>
      </c>
      <c r="K7" s="25"/>
    </row>
    <row r="8" spans="1:11" ht="13.5" customHeight="1" x14ac:dyDescent="0.4">
      <c r="A8" s="18"/>
      <c r="B8" s="18"/>
      <c r="C8" s="22" t="s">
        <v>14</v>
      </c>
      <c r="D8" s="23">
        <f t="shared" si="0"/>
        <v>248850000</v>
      </c>
      <c r="E8" s="26"/>
      <c r="F8" s="24">
        <v>248850000</v>
      </c>
      <c r="G8" s="24"/>
      <c r="H8" s="24">
        <v>0</v>
      </c>
      <c r="I8" s="24">
        <v>0</v>
      </c>
      <c r="J8" s="24">
        <v>0</v>
      </c>
      <c r="K8" s="25"/>
    </row>
    <row r="9" spans="1:11" x14ac:dyDescent="0.4">
      <c r="A9" s="18"/>
      <c r="B9" s="18"/>
      <c r="C9" s="22" t="s">
        <v>15</v>
      </c>
      <c r="D9" s="23">
        <f t="shared" si="0"/>
        <v>150000</v>
      </c>
      <c r="E9" s="26"/>
      <c r="F9" s="24">
        <v>150000</v>
      </c>
      <c r="G9" s="24">
        <v>0</v>
      </c>
      <c r="H9" s="24">
        <v>0</v>
      </c>
      <c r="I9" s="24">
        <v>0</v>
      </c>
      <c r="J9" s="24">
        <v>0</v>
      </c>
      <c r="K9" s="25"/>
    </row>
    <row r="10" spans="1:11" x14ac:dyDescent="0.4">
      <c r="A10" s="18"/>
      <c r="B10" s="18"/>
      <c r="C10" s="22" t="s">
        <v>16</v>
      </c>
      <c r="D10" s="23">
        <f t="shared" si="0"/>
        <v>25800000</v>
      </c>
      <c r="E10" s="26"/>
      <c r="F10" s="24">
        <v>25800000</v>
      </c>
      <c r="G10" s="24"/>
      <c r="H10" s="24">
        <v>0</v>
      </c>
      <c r="I10" s="24">
        <v>0</v>
      </c>
      <c r="J10" s="24">
        <v>0</v>
      </c>
      <c r="K10" s="25"/>
    </row>
    <row r="11" spans="1:11" x14ac:dyDescent="0.4">
      <c r="A11" s="18"/>
      <c r="B11" s="18"/>
      <c r="C11" s="22" t="s">
        <v>17</v>
      </c>
      <c r="D11" s="23">
        <f>SUM(E11:J11)</f>
        <v>126588000</v>
      </c>
      <c r="E11" s="26"/>
      <c r="F11" s="24">
        <f>SUM(F12,F15)</f>
        <v>0</v>
      </c>
      <c r="G11" s="24">
        <f>SUM(G12,G15)</f>
        <v>47973000</v>
      </c>
      <c r="H11" s="24">
        <f>SUM(H12,H15)</f>
        <v>78615000</v>
      </c>
      <c r="I11" s="24">
        <f>SUM(I12,I15)</f>
        <v>0</v>
      </c>
      <c r="J11" s="24">
        <f>SUM(J12,J15)</f>
        <v>0</v>
      </c>
      <c r="K11" s="25"/>
    </row>
    <row r="12" spans="1:11" x14ac:dyDescent="0.4">
      <c r="A12" s="27"/>
      <c r="B12" s="18"/>
      <c r="C12" s="22" t="s">
        <v>18</v>
      </c>
      <c r="D12" s="23">
        <f t="shared" si="0"/>
        <v>114600000</v>
      </c>
      <c r="E12" s="26"/>
      <c r="F12" s="24">
        <f>SUM(F13:F14)</f>
        <v>0</v>
      </c>
      <c r="G12" s="24">
        <f>SUM(G13:G14)</f>
        <v>43473000</v>
      </c>
      <c r="H12" s="24">
        <f>SUM(H13:H14)</f>
        <v>71127000</v>
      </c>
      <c r="I12" s="24">
        <f>SUM(I13:I14)</f>
        <v>0</v>
      </c>
      <c r="J12" s="24">
        <f>SUM(J13:J14)</f>
        <v>0</v>
      </c>
      <c r="K12" s="25"/>
    </row>
    <row r="13" spans="1:11" x14ac:dyDescent="0.4">
      <c r="A13" s="18" t="s">
        <v>19</v>
      </c>
      <c r="C13" s="22" t="s">
        <v>20</v>
      </c>
      <c r="D13" s="23">
        <f t="shared" si="0"/>
        <v>111100000</v>
      </c>
      <c r="E13" s="26"/>
      <c r="F13" s="24">
        <v>0</v>
      </c>
      <c r="G13" s="24">
        <v>43473000</v>
      </c>
      <c r="H13" s="24">
        <v>67627000</v>
      </c>
      <c r="I13" s="24">
        <v>0</v>
      </c>
      <c r="J13" s="24">
        <v>0</v>
      </c>
      <c r="K13" s="25"/>
    </row>
    <row r="14" spans="1:11" x14ac:dyDescent="0.4">
      <c r="A14" s="18"/>
      <c r="B14" s="18" t="s">
        <v>21</v>
      </c>
      <c r="C14" s="22" t="s">
        <v>22</v>
      </c>
      <c r="D14" s="23">
        <f t="shared" si="0"/>
        <v>3500000</v>
      </c>
      <c r="E14" s="26"/>
      <c r="F14" s="24">
        <v>0</v>
      </c>
      <c r="G14" s="24"/>
      <c r="H14" s="24">
        <v>3500000</v>
      </c>
      <c r="I14" s="24">
        <v>0</v>
      </c>
      <c r="J14" s="24">
        <v>0</v>
      </c>
      <c r="K14" s="25"/>
    </row>
    <row r="15" spans="1:11" x14ac:dyDescent="0.4">
      <c r="A15" s="18"/>
      <c r="B15" s="18"/>
      <c r="C15" s="22" t="s">
        <v>23</v>
      </c>
      <c r="D15" s="23">
        <f t="shared" si="0"/>
        <v>11988000</v>
      </c>
      <c r="E15" s="26"/>
      <c r="F15" s="24">
        <f>SUM(F16:F17)</f>
        <v>0</v>
      </c>
      <c r="G15" s="24">
        <f>SUM(G16:G17)</f>
        <v>4500000</v>
      </c>
      <c r="H15" s="24">
        <f>SUM(H16:H17)</f>
        <v>7488000</v>
      </c>
      <c r="I15" s="24">
        <f>SUM(I16:I17)</f>
        <v>0</v>
      </c>
      <c r="J15" s="24">
        <f>SUM(J16:J17)</f>
        <v>0</v>
      </c>
      <c r="K15" s="25"/>
    </row>
    <row r="16" spans="1:11" x14ac:dyDescent="0.4">
      <c r="A16" s="18"/>
      <c r="B16" s="18"/>
      <c r="C16" s="22" t="s">
        <v>24</v>
      </c>
      <c r="D16" s="23">
        <f t="shared" si="0"/>
        <v>11438000</v>
      </c>
      <c r="E16" s="26"/>
      <c r="F16" s="24">
        <v>0</v>
      </c>
      <c r="G16" s="24">
        <v>4500000</v>
      </c>
      <c r="H16" s="24">
        <v>6938000</v>
      </c>
      <c r="I16" s="24">
        <v>0</v>
      </c>
      <c r="J16" s="24">
        <v>0</v>
      </c>
      <c r="K16" s="25"/>
    </row>
    <row r="17" spans="1:11" x14ac:dyDescent="0.4">
      <c r="A17" s="18" t="s">
        <v>25</v>
      </c>
      <c r="B17" s="18"/>
      <c r="C17" s="22" t="s">
        <v>26</v>
      </c>
      <c r="D17" s="23">
        <f t="shared" si="0"/>
        <v>550000</v>
      </c>
      <c r="E17" s="26"/>
      <c r="F17" s="24">
        <v>0</v>
      </c>
      <c r="G17" s="24"/>
      <c r="H17" s="24">
        <v>550000</v>
      </c>
      <c r="I17" s="24">
        <v>0</v>
      </c>
      <c r="J17" s="24">
        <v>0</v>
      </c>
      <c r="K17" s="25"/>
    </row>
    <row r="18" spans="1:11" x14ac:dyDescent="0.4">
      <c r="A18" s="27"/>
      <c r="B18" s="18"/>
      <c r="C18" s="22" t="s">
        <v>27</v>
      </c>
      <c r="D18" s="23">
        <f t="shared" si="0"/>
        <v>16840000</v>
      </c>
      <c r="E18" s="26"/>
      <c r="F18" s="24">
        <f>SUM(F19:F20)</f>
        <v>0</v>
      </c>
      <c r="G18" s="24">
        <f>SUM(G19:G20)</f>
        <v>0</v>
      </c>
      <c r="H18" s="24">
        <f>SUM(H19:H20)</f>
        <v>0</v>
      </c>
      <c r="I18" s="24">
        <f>SUM(I19:I20)</f>
        <v>12240000</v>
      </c>
      <c r="J18" s="24">
        <f>SUM(J19:J20)</f>
        <v>4600000</v>
      </c>
      <c r="K18" s="21"/>
    </row>
    <row r="19" spans="1:11" x14ac:dyDescent="0.4">
      <c r="A19" s="18"/>
      <c r="B19" s="18"/>
      <c r="C19" s="22" t="s">
        <v>28</v>
      </c>
      <c r="D19" s="23">
        <f t="shared" si="0"/>
        <v>12240000</v>
      </c>
      <c r="E19" s="26"/>
      <c r="F19" s="24">
        <v>0</v>
      </c>
      <c r="G19" s="24"/>
      <c r="H19" s="24"/>
      <c r="I19" s="24">
        <v>12240000</v>
      </c>
      <c r="J19" s="24"/>
      <c r="K19" s="25"/>
    </row>
    <row r="20" spans="1:11" x14ac:dyDescent="0.4">
      <c r="A20" s="18"/>
      <c r="B20" s="18"/>
      <c r="C20" s="22" t="s">
        <v>29</v>
      </c>
      <c r="D20" s="23">
        <f t="shared" si="0"/>
        <v>4600000</v>
      </c>
      <c r="E20" s="26"/>
      <c r="F20" s="24">
        <v>0</v>
      </c>
      <c r="G20" s="24"/>
      <c r="H20" s="24"/>
      <c r="I20" s="24"/>
      <c r="J20" s="24">
        <v>4600000</v>
      </c>
      <c r="K20" s="25"/>
    </row>
    <row r="21" spans="1:11" x14ac:dyDescent="0.4">
      <c r="A21" s="18" t="s">
        <v>30</v>
      </c>
      <c r="B21" s="18"/>
      <c r="C21" s="22" t="s">
        <v>31</v>
      </c>
      <c r="D21" s="23">
        <f t="shared" si="0"/>
        <v>57150000</v>
      </c>
      <c r="E21" s="26"/>
      <c r="F21" s="24">
        <f t="shared" ref="F21:H21" si="1">SUM(F22:F26)</f>
        <v>41187400</v>
      </c>
      <c r="G21" s="24">
        <f t="shared" si="1"/>
        <v>8913000</v>
      </c>
      <c r="H21" s="24">
        <f t="shared" si="1"/>
        <v>7049600</v>
      </c>
      <c r="I21" s="24">
        <f>SUM(I22:I26)</f>
        <v>0</v>
      </c>
      <c r="J21" s="24">
        <f>SUM(J22:J26)</f>
        <v>0</v>
      </c>
      <c r="K21" s="25"/>
    </row>
    <row r="22" spans="1:11" x14ac:dyDescent="0.4">
      <c r="A22" s="27"/>
      <c r="B22" s="18"/>
      <c r="C22" s="22" t="s">
        <v>32</v>
      </c>
      <c r="D22" s="23">
        <f t="shared" si="0"/>
        <v>3650000</v>
      </c>
      <c r="E22" s="26"/>
      <c r="F22" s="24">
        <v>3400000</v>
      </c>
      <c r="G22" s="24">
        <v>250000</v>
      </c>
      <c r="H22" s="24"/>
      <c r="I22" s="24"/>
      <c r="J22" s="24"/>
      <c r="K22" s="25"/>
    </row>
    <row r="23" spans="1:11" x14ac:dyDescent="0.4">
      <c r="A23" s="18"/>
      <c r="C23" s="22" t="s">
        <v>33</v>
      </c>
      <c r="D23" s="23">
        <f t="shared" si="0"/>
        <v>2300000</v>
      </c>
      <c r="E23" s="26"/>
      <c r="F23" s="24">
        <v>0</v>
      </c>
      <c r="G23" s="24">
        <v>1000000</v>
      </c>
      <c r="H23" s="24">
        <v>1300000</v>
      </c>
      <c r="I23" s="24"/>
      <c r="J23" s="24"/>
      <c r="K23" s="25"/>
    </row>
    <row r="24" spans="1:11" x14ac:dyDescent="0.4">
      <c r="A24" s="27"/>
      <c r="B24" s="18" t="s">
        <v>34</v>
      </c>
      <c r="C24" s="22" t="s">
        <v>35</v>
      </c>
      <c r="D24" s="23">
        <f t="shared" si="0"/>
        <v>33700000</v>
      </c>
      <c r="E24" s="26"/>
      <c r="F24" s="24">
        <v>23000000</v>
      </c>
      <c r="G24" s="24">
        <v>5000000</v>
      </c>
      <c r="H24" s="24">
        <v>5700000</v>
      </c>
      <c r="I24" s="24"/>
      <c r="J24" s="24"/>
      <c r="K24" s="25"/>
    </row>
    <row r="25" spans="1:11" x14ac:dyDescent="0.4">
      <c r="A25" s="18" t="s">
        <v>36</v>
      </c>
      <c r="B25" s="18"/>
      <c r="C25" s="22" t="s">
        <v>37</v>
      </c>
      <c r="D25" s="23">
        <f t="shared" si="0"/>
        <v>17200000</v>
      </c>
      <c r="E25" s="26"/>
      <c r="F25" s="24">
        <v>14600000</v>
      </c>
      <c r="G25" s="24">
        <v>2600000</v>
      </c>
      <c r="H25" s="24"/>
      <c r="I25" s="24"/>
      <c r="J25" s="24"/>
      <c r="K25" s="25"/>
    </row>
    <row r="26" spans="1:11" x14ac:dyDescent="0.4">
      <c r="A26" s="18"/>
      <c r="B26" s="18"/>
      <c r="C26" s="22" t="s">
        <v>38</v>
      </c>
      <c r="D26" s="23">
        <f t="shared" si="0"/>
        <v>300000</v>
      </c>
      <c r="E26" s="26"/>
      <c r="F26" s="24">
        <v>187400</v>
      </c>
      <c r="G26" s="24">
        <v>63000</v>
      </c>
      <c r="H26" s="24">
        <v>49600</v>
      </c>
      <c r="I26" s="24"/>
      <c r="J26" s="24"/>
      <c r="K26" s="25"/>
    </row>
    <row r="27" spans="1:11" x14ac:dyDescent="0.4">
      <c r="A27" s="27"/>
      <c r="B27" s="18"/>
      <c r="C27" s="22" t="s">
        <v>39</v>
      </c>
      <c r="D27" s="23">
        <f t="shared" si="0"/>
        <v>40428000</v>
      </c>
      <c r="E27" s="26" t="s">
        <v>40</v>
      </c>
      <c r="F27" s="24">
        <f>SUM(F28:F28)</f>
        <v>0</v>
      </c>
      <c r="G27" s="24">
        <f>SUM(G28:G28)</f>
        <v>0</v>
      </c>
      <c r="H27" s="24">
        <f>SUM(H28:H28)</f>
        <v>0</v>
      </c>
      <c r="I27" s="24">
        <f>SUM(I28:I28)</f>
        <v>0</v>
      </c>
      <c r="J27" s="24">
        <f>SUM(I28:J29)</f>
        <v>40428000</v>
      </c>
      <c r="K27" s="25"/>
    </row>
    <row r="28" spans="1:11" x14ac:dyDescent="0.4">
      <c r="A28" s="18" t="s">
        <v>41</v>
      </c>
      <c r="B28" s="18"/>
      <c r="C28" s="22" t="s">
        <v>42</v>
      </c>
      <c r="D28" s="28">
        <f t="shared" si="0"/>
        <v>34728000</v>
      </c>
      <c r="E28" s="29"/>
      <c r="F28" s="24"/>
      <c r="G28" s="24"/>
      <c r="H28" s="24"/>
      <c r="I28" s="24"/>
      <c r="J28" s="24">
        <v>34728000</v>
      </c>
      <c r="K28" s="25"/>
    </row>
    <row r="29" spans="1:11" x14ac:dyDescent="0.4">
      <c r="A29" s="18"/>
      <c r="B29" s="18"/>
      <c r="C29" s="22" t="s">
        <v>43</v>
      </c>
      <c r="D29" s="28">
        <f t="shared" si="0"/>
        <v>5700000</v>
      </c>
      <c r="E29" s="29"/>
      <c r="F29" s="24"/>
      <c r="G29" s="24"/>
      <c r="H29" s="24"/>
      <c r="I29" s="24"/>
      <c r="J29" s="24">
        <v>5700000</v>
      </c>
      <c r="K29" s="25" t="s">
        <v>44</v>
      </c>
    </row>
    <row r="30" spans="1:11" x14ac:dyDescent="0.4">
      <c r="A30" s="18"/>
      <c r="B30" s="18"/>
      <c r="C30" s="19" t="s">
        <v>45</v>
      </c>
      <c r="D30" s="30">
        <f t="shared" si="0"/>
        <v>0</v>
      </c>
      <c r="E30" s="31"/>
      <c r="F30" s="32"/>
      <c r="G30" s="32"/>
      <c r="H30" s="32"/>
      <c r="I30" s="32"/>
      <c r="J30" s="32"/>
      <c r="K30" s="25"/>
    </row>
    <row r="31" spans="1:11" x14ac:dyDescent="0.4">
      <c r="A31" s="27"/>
      <c r="B31" s="18"/>
      <c r="C31" s="19" t="s">
        <v>46</v>
      </c>
      <c r="D31" s="30">
        <f t="shared" si="0"/>
        <v>100000</v>
      </c>
      <c r="E31" s="31">
        <v>100000</v>
      </c>
      <c r="F31" s="32">
        <v>0</v>
      </c>
      <c r="G31" s="32"/>
      <c r="H31" s="32"/>
      <c r="I31" s="32"/>
      <c r="J31" s="32"/>
      <c r="K31" s="25"/>
    </row>
    <row r="32" spans="1:11" x14ac:dyDescent="0.4">
      <c r="A32" s="18"/>
      <c r="B32" s="18"/>
      <c r="C32" s="19" t="s">
        <v>47</v>
      </c>
      <c r="D32" s="30">
        <f t="shared" si="0"/>
        <v>100000</v>
      </c>
      <c r="E32" s="31"/>
      <c r="F32" s="32">
        <v>80000</v>
      </c>
      <c r="G32" s="32"/>
      <c r="H32" s="32">
        <v>20000</v>
      </c>
      <c r="I32" s="32"/>
      <c r="J32" s="32"/>
      <c r="K32" s="25"/>
    </row>
    <row r="33" spans="1:11" x14ac:dyDescent="0.4">
      <c r="A33" s="18" t="s">
        <v>48</v>
      </c>
      <c r="B33" s="18"/>
      <c r="C33" s="19" t="s">
        <v>49</v>
      </c>
      <c r="D33" s="30">
        <f t="shared" si="0"/>
        <v>2000000</v>
      </c>
      <c r="E33" s="32">
        <f t="shared" ref="E33:J33" si="2">SUM(E34:E35)</f>
        <v>0</v>
      </c>
      <c r="F33" s="32">
        <f t="shared" si="2"/>
        <v>1830000</v>
      </c>
      <c r="G33" s="32">
        <f t="shared" si="2"/>
        <v>0</v>
      </c>
      <c r="H33" s="32">
        <f t="shared" si="2"/>
        <v>170000</v>
      </c>
      <c r="I33" s="32">
        <f t="shared" si="2"/>
        <v>0</v>
      </c>
      <c r="J33" s="32">
        <f t="shared" si="2"/>
        <v>0</v>
      </c>
      <c r="K33" s="25"/>
    </row>
    <row r="34" spans="1:11" x14ac:dyDescent="0.4">
      <c r="A34" s="27"/>
      <c r="B34" s="18"/>
      <c r="C34" s="22" t="s">
        <v>50</v>
      </c>
      <c r="D34" s="33">
        <f t="shared" si="0"/>
        <v>0</v>
      </c>
      <c r="E34" s="34">
        <v>0</v>
      </c>
      <c r="F34" s="35">
        <v>0</v>
      </c>
      <c r="G34" s="35"/>
      <c r="H34" s="35">
        <v>0</v>
      </c>
      <c r="I34" s="35">
        <v>0</v>
      </c>
      <c r="J34" s="35">
        <v>0</v>
      </c>
      <c r="K34" s="25"/>
    </row>
    <row r="35" spans="1:11" x14ac:dyDescent="0.4">
      <c r="A35" s="18"/>
      <c r="B35" s="18"/>
      <c r="C35" s="22" t="s">
        <v>51</v>
      </c>
      <c r="D35" s="28">
        <f t="shared" si="0"/>
        <v>2000000</v>
      </c>
      <c r="E35" s="35">
        <f t="shared" ref="E35:J35" si="3">SUM(E36:E38)</f>
        <v>0</v>
      </c>
      <c r="F35" s="35">
        <f t="shared" si="3"/>
        <v>1830000</v>
      </c>
      <c r="G35" s="35">
        <f t="shared" si="3"/>
        <v>0</v>
      </c>
      <c r="H35" s="35">
        <f t="shared" si="3"/>
        <v>170000</v>
      </c>
      <c r="I35" s="35">
        <f t="shared" si="3"/>
        <v>0</v>
      </c>
      <c r="J35" s="35">
        <f t="shared" si="3"/>
        <v>0</v>
      </c>
      <c r="K35" s="25"/>
    </row>
    <row r="36" spans="1:11" x14ac:dyDescent="0.4">
      <c r="A36" s="27"/>
      <c r="B36" s="18"/>
      <c r="C36" s="22" t="s">
        <v>52</v>
      </c>
      <c r="D36" s="33">
        <f t="shared" si="0"/>
        <v>1270000</v>
      </c>
      <c r="E36" s="34"/>
      <c r="F36" s="35">
        <v>1130000</v>
      </c>
      <c r="G36" s="35"/>
      <c r="H36" s="35">
        <v>140000</v>
      </c>
      <c r="I36" s="35"/>
      <c r="J36" s="35"/>
      <c r="K36" s="25"/>
    </row>
    <row r="37" spans="1:11" x14ac:dyDescent="0.4">
      <c r="A37" s="18" t="s">
        <v>53</v>
      </c>
      <c r="B37" s="18"/>
      <c r="C37" s="22" t="s">
        <v>54</v>
      </c>
      <c r="D37" s="33">
        <f t="shared" si="0"/>
        <v>230000</v>
      </c>
      <c r="E37" s="34"/>
      <c r="F37" s="35">
        <v>200000</v>
      </c>
      <c r="G37" s="35"/>
      <c r="H37" s="35">
        <v>30000</v>
      </c>
      <c r="I37" s="35"/>
      <c r="J37" s="35"/>
      <c r="K37" s="25"/>
    </row>
    <row r="38" spans="1:11" x14ac:dyDescent="0.4">
      <c r="A38" s="18"/>
      <c r="B38" s="18"/>
      <c r="C38" s="22" t="s">
        <v>55</v>
      </c>
      <c r="D38" s="28">
        <f t="shared" si="0"/>
        <v>500000</v>
      </c>
      <c r="E38" s="29"/>
      <c r="F38" s="35">
        <v>500000</v>
      </c>
      <c r="G38" s="35"/>
      <c r="H38" s="35"/>
      <c r="I38" s="35"/>
      <c r="J38" s="35"/>
      <c r="K38" s="25"/>
    </row>
    <row r="39" spans="1:11" x14ac:dyDescent="0.4">
      <c r="A39" s="18"/>
      <c r="B39" s="36"/>
      <c r="C39" s="37" t="s">
        <v>56</v>
      </c>
      <c r="D39" s="38">
        <f>SUM(E39:J39)</f>
        <v>518006000</v>
      </c>
      <c r="E39" s="39">
        <f t="shared" ref="E39:J39" si="4">SUM(E6,E30:E33)</f>
        <v>100000</v>
      </c>
      <c r="F39" s="39">
        <f t="shared" si="4"/>
        <v>317897400</v>
      </c>
      <c r="G39" s="39">
        <f t="shared" si="4"/>
        <v>56886000</v>
      </c>
      <c r="H39" s="39">
        <f t="shared" si="4"/>
        <v>85854600</v>
      </c>
      <c r="I39" s="39">
        <f t="shared" si="4"/>
        <v>12240000</v>
      </c>
      <c r="J39" s="39">
        <f t="shared" si="4"/>
        <v>45028000</v>
      </c>
      <c r="K39" s="25"/>
    </row>
    <row r="40" spans="1:11" x14ac:dyDescent="0.4">
      <c r="A40" s="27" t="s">
        <v>57</v>
      </c>
      <c r="B40" s="18"/>
      <c r="C40" s="19" t="s">
        <v>58</v>
      </c>
      <c r="D40" s="30">
        <f>SUM(E40:J40)</f>
        <v>339500000</v>
      </c>
      <c r="E40" s="31">
        <f>SUM(E41)</f>
        <v>150000</v>
      </c>
      <c r="F40" s="32">
        <f>SUM(F41:F46)</f>
        <v>195300000</v>
      </c>
      <c r="G40" s="32">
        <f>SUM(G41:G46)</f>
        <v>34750000</v>
      </c>
      <c r="H40" s="32">
        <f>SUM(H41:H46)</f>
        <v>61400000</v>
      </c>
      <c r="I40" s="32">
        <f>SUM(I41:I46)</f>
        <v>11200000</v>
      </c>
      <c r="J40" s="32">
        <f>SUM(J41:J46)</f>
        <v>36700000</v>
      </c>
      <c r="K40" s="25"/>
    </row>
    <row r="41" spans="1:11" x14ac:dyDescent="0.4">
      <c r="A41" s="18"/>
      <c r="B41" s="18"/>
      <c r="C41" s="22" t="s">
        <v>59</v>
      </c>
      <c r="D41" s="33">
        <f t="shared" ref="D41:D60" si="5">SUM(E41:J41)</f>
        <v>182000000</v>
      </c>
      <c r="E41" s="34">
        <v>150000</v>
      </c>
      <c r="F41" s="35">
        <v>106800000</v>
      </c>
      <c r="G41" s="35">
        <v>19550000</v>
      </c>
      <c r="H41" s="35">
        <v>22000000</v>
      </c>
      <c r="I41" s="35">
        <v>7000000</v>
      </c>
      <c r="J41" s="35">
        <v>26500000</v>
      </c>
      <c r="K41" s="40"/>
    </row>
    <row r="42" spans="1:11" x14ac:dyDescent="0.4">
      <c r="A42" s="18"/>
      <c r="B42" s="18"/>
      <c r="C42" s="22" t="s">
        <v>60</v>
      </c>
      <c r="D42" s="33">
        <f t="shared" si="5"/>
        <v>50000000</v>
      </c>
      <c r="E42" s="34"/>
      <c r="F42" s="35">
        <v>28200000</v>
      </c>
      <c r="G42" s="35">
        <v>5800000</v>
      </c>
      <c r="H42" s="35">
        <v>8500000</v>
      </c>
      <c r="I42" s="35">
        <v>2000000</v>
      </c>
      <c r="J42" s="35">
        <v>5500000</v>
      </c>
      <c r="K42" s="41"/>
    </row>
    <row r="43" spans="1:11" x14ac:dyDescent="0.4">
      <c r="A43" s="18" t="s">
        <v>61</v>
      </c>
      <c r="B43" s="18" t="s">
        <v>61</v>
      </c>
      <c r="C43" s="22" t="s">
        <v>62</v>
      </c>
      <c r="D43" s="33">
        <f t="shared" si="5"/>
        <v>53000000</v>
      </c>
      <c r="E43" s="34"/>
      <c r="F43" s="35">
        <v>28500000</v>
      </c>
      <c r="G43" s="35">
        <v>4500000</v>
      </c>
      <c r="H43" s="35">
        <v>20000000</v>
      </c>
      <c r="I43" s="35">
        <v>0</v>
      </c>
      <c r="J43" s="35">
        <v>0</v>
      </c>
      <c r="K43" s="25"/>
    </row>
    <row r="44" spans="1:11" x14ac:dyDescent="0.4">
      <c r="A44" s="27"/>
      <c r="B44" s="18"/>
      <c r="C44" s="22" t="s">
        <v>63</v>
      </c>
      <c r="D44" s="33">
        <f t="shared" si="5"/>
        <v>9500000</v>
      </c>
      <c r="E44" s="34"/>
      <c r="F44" s="35">
        <v>5200000</v>
      </c>
      <c r="G44" s="35">
        <v>900000</v>
      </c>
      <c r="H44" s="35">
        <v>3400000</v>
      </c>
      <c r="I44" s="35">
        <v>0</v>
      </c>
      <c r="J44" s="35">
        <v>0</v>
      </c>
      <c r="K44" s="25"/>
    </row>
    <row r="45" spans="1:11" x14ac:dyDescent="0.4">
      <c r="A45" s="18"/>
      <c r="B45" s="18"/>
      <c r="C45" s="22" t="s">
        <v>64</v>
      </c>
      <c r="D45" s="33">
        <f t="shared" si="5"/>
        <v>4000000</v>
      </c>
      <c r="E45" s="34"/>
      <c r="F45" s="35">
        <v>2500000</v>
      </c>
      <c r="G45" s="35"/>
      <c r="H45" s="35">
        <v>500000</v>
      </c>
      <c r="I45" s="35">
        <v>700000</v>
      </c>
      <c r="J45" s="35">
        <v>300000</v>
      </c>
      <c r="K45" s="25"/>
    </row>
    <row r="46" spans="1:11" x14ac:dyDescent="0.4">
      <c r="A46" s="18"/>
      <c r="B46" s="18"/>
      <c r="C46" s="22" t="s">
        <v>65</v>
      </c>
      <c r="D46" s="33">
        <f t="shared" si="5"/>
        <v>41000000</v>
      </c>
      <c r="E46" s="34"/>
      <c r="F46" s="35">
        <v>24100000</v>
      </c>
      <c r="G46" s="35">
        <v>4000000</v>
      </c>
      <c r="H46" s="35">
        <v>7000000</v>
      </c>
      <c r="I46" s="35">
        <v>1500000</v>
      </c>
      <c r="J46" s="35">
        <v>4400000</v>
      </c>
      <c r="K46" s="25"/>
    </row>
    <row r="47" spans="1:11" x14ac:dyDescent="0.4">
      <c r="A47" s="18"/>
      <c r="B47" s="18"/>
      <c r="C47" s="19" t="s">
        <v>66</v>
      </c>
      <c r="D47" s="30">
        <f>SUM(E47:J47)</f>
        <v>73800000</v>
      </c>
      <c r="E47" s="32">
        <f>SUM(E48:E60)</f>
        <v>1000000</v>
      </c>
      <c r="F47" s="32">
        <f>SUM(F48:F60)</f>
        <v>52710000</v>
      </c>
      <c r="G47" s="32">
        <f>SUM(G48:G60)</f>
        <v>8765000</v>
      </c>
      <c r="H47" s="32">
        <f>SUM(H48:H59)</f>
        <v>10680000</v>
      </c>
      <c r="I47" s="32">
        <f>SUM(I48:I59)</f>
        <v>165000</v>
      </c>
      <c r="J47" s="32">
        <f>SUM(J48:J59)</f>
        <v>480000</v>
      </c>
      <c r="K47" s="25"/>
    </row>
    <row r="48" spans="1:11" x14ac:dyDescent="0.4">
      <c r="A48" s="27"/>
      <c r="B48" s="18"/>
      <c r="C48" s="22" t="s">
        <v>67</v>
      </c>
      <c r="D48" s="33">
        <f t="shared" si="5"/>
        <v>33200000</v>
      </c>
      <c r="E48" s="34"/>
      <c r="F48" s="35">
        <v>25200000</v>
      </c>
      <c r="G48" s="35">
        <v>4300000</v>
      </c>
      <c r="H48" s="35">
        <v>3700000</v>
      </c>
      <c r="I48" s="35"/>
      <c r="J48" s="35"/>
      <c r="K48" s="25"/>
    </row>
    <row r="49" spans="1:11" x14ac:dyDescent="0.4">
      <c r="A49" s="27"/>
      <c r="B49" s="18"/>
      <c r="C49" s="42" t="s">
        <v>68</v>
      </c>
      <c r="D49" s="33">
        <f t="shared" si="5"/>
        <v>6000000</v>
      </c>
      <c r="E49" s="34"/>
      <c r="F49" s="35">
        <v>5100000</v>
      </c>
      <c r="G49" s="35">
        <v>900000</v>
      </c>
      <c r="H49" s="35"/>
      <c r="I49" s="35"/>
      <c r="J49" s="35"/>
      <c r="K49" s="25"/>
    </row>
    <row r="50" spans="1:11" x14ac:dyDescent="0.4">
      <c r="A50" s="18"/>
      <c r="B50" s="18"/>
      <c r="C50" s="22" t="s">
        <v>69</v>
      </c>
      <c r="D50" s="28">
        <f t="shared" si="5"/>
        <v>300000</v>
      </c>
      <c r="E50" s="29"/>
      <c r="F50" s="35">
        <v>205000</v>
      </c>
      <c r="G50" s="35">
        <v>35000</v>
      </c>
      <c r="H50" s="35">
        <v>60000</v>
      </c>
      <c r="I50" s="35"/>
      <c r="J50" s="35"/>
      <c r="K50" s="25"/>
    </row>
    <row r="51" spans="1:11" x14ac:dyDescent="0.4">
      <c r="A51" s="18"/>
      <c r="B51" s="18"/>
      <c r="C51" s="22" t="s">
        <v>70</v>
      </c>
      <c r="D51" s="28">
        <f t="shared" si="5"/>
        <v>4000000</v>
      </c>
      <c r="E51" s="29"/>
      <c r="F51" s="35">
        <v>3400000</v>
      </c>
      <c r="G51" s="35">
        <v>300000</v>
      </c>
      <c r="H51" s="35">
        <v>300000</v>
      </c>
      <c r="I51" s="35"/>
      <c r="J51" s="35"/>
      <c r="K51" s="25"/>
    </row>
    <row r="52" spans="1:11" x14ac:dyDescent="0.4">
      <c r="A52" s="18"/>
      <c r="B52" s="18" t="s">
        <v>71</v>
      </c>
      <c r="C52" s="22" t="s">
        <v>72</v>
      </c>
      <c r="D52" s="28">
        <f t="shared" si="5"/>
        <v>1500000</v>
      </c>
      <c r="E52" s="29"/>
      <c r="F52" s="35">
        <v>900000</v>
      </c>
      <c r="G52" s="35">
        <v>100000</v>
      </c>
      <c r="H52" s="35">
        <v>500000</v>
      </c>
      <c r="I52" s="35"/>
      <c r="J52" s="35"/>
      <c r="K52" s="25"/>
    </row>
    <row r="53" spans="1:11" x14ac:dyDescent="0.4">
      <c r="A53" s="18"/>
      <c r="B53" s="18"/>
      <c r="C53" s="22" t="s">
        <v>73</v>
      </c>
      <c r="D53" s="28">
        <f t="shared" si="5"/>
        <v>1800000</v>
      </c>
      <c r="E53" s="29"/>
      <c r="F53" s="35">
        <v>1225000</v>
      </c>
      <c r="G53" s="35">
        <v>200000</v>
      </c>
      <c r="H53" s="35">
        <v>270000</v>
      </c>
      <c r="I53" s="35">
        <v>25000</v>
      </c>
      <c r="J53" s="35">
        <v>80000</v>
      </c>
      <c r="K53" s="25"/>
    </row>
    <row r="54" spans="1:11" x14ac:dyDescent="0.4">
      <c r="A54" s="18"/>
      <c r="B54" s="18"/>
      <c r="C54" s="22" t="s">
        <v>74</v>
      </c>
      <c r="D54" s="28">
        <f t="shared" si="5"/>
        <v>14000000</v>
      </c>
      <c r="E54" s="29"/>
      <c r="F54" s="35">
        <v>9800000</v>
      </c>
      <c r="G54" s="35">
        <v>1600000</v>
      </c>
      <c r="H54" s="35">
        <v>2600000</v>
      </c>
      <c r="I54" s="35"/>
      <c r="J54" s="35"/>
      <c r="K54" s="25"/>
    </row>
    <row r="55" spans="1:11" x14ac:dyDescent="0.4">
      <c r="A55" s="18"/>
      <c r="B55" s="18"/>
      <c r="C55" s="22" t="s">
        <v>75</v>
      </c>
      <c r="D55" s="28">
        <f t="shared" si="5"/>
        <v>3000000</v>
      </c>
      <c r="E55" s="29"/>
      <c r="F55" s="35">
        <v>2050000</v>
      </c>
      <c r="G55" s="35">
        <v>350000</v>
      </c>
      <c r="H55" s="35">
        <v>600000</v>
      </c>
      <c r="I55" s="35"/>
      <c r="J55" s="35"/>
      <c r="K55" s="25"/>
    </row>
    <row r="56" spans="1:11" x14ac:dyDescent="0.4">
      <c r="A56" s="18"/>
      <c r="B56" s="18"/>
      <c r="C56" s="22" t="s">
        <v>76</v>
      </c>
      <c r="D56" s="28">
        <f t="shared" si="5"/>
        <v>3000000</v>
      </c>
      <c r="E56" s="29"/>
      <c r="F56" s="35">
        <v>2100000</v>
      </c>
      <c r="G56" s="35">
        <v>400000</v>
      </c>
      <c r="H56" s="35">
        <v>500000</v>
      </c>
      <c r="I56" s="35"/>
      <c r="J56" s="35"/>
      <c r="K56" s="25"/>
    </row>
    <row r="57" spans="1:11" x14ac:dyDescent="0.4">
      <c r="A57" s="18"/>
      <c r="B57" s="18"/>
      <c r="C57" s="22" t="s">
        <v>77</v>
      </c>
      <c r="D57" s="28">
        <f t="shared" si="5"/>
        <v>3600000</v>
      </c>
      <c r="E57" s="29"/>
      <c r="F57" s="35">
        <v>2600000</v>
      </c>
      <c r="G57" s="35">
        <v>450000</v>
      </c>
      <c r="H57" s="35">
        <v>550000</v>
      </c>
      <c r="I57" s="35"/>
      <c r="J57" s="35"/>
      <c r="K57" s="25"/>
    </row>
    <row r="58" spans="1:11" x14ac:dyDescent="0.4">
      <c r="A58" s="18"/>
      <c r="B58" s="18"/>
      <c r="C58" s="22" t="s">
        <v>78</v>
      </c>
      <c r="D58" s="28">
        <f t="shared" si="5"/>
        <v>600000</v>
      </c>
      <c r="E58" s="29"/>
      <c r="F58" s="35">
        <v>30000</v>
      </c>
      <c r="G58" s="35">
        <v>30000</v>
      </c>
      <c r="H58" s="35">
        <v>400000</v>
      </c>
      <c r="I58" s="35">
        <v>40000</v>
      </c>
      <c r="J58" s="35">
        <v>100000</v>
      </c>
      <c r="K58" s="25"/>
    </row>
    <row r="59" spans="1:11" x14ac:dyDescent="0.4">
      <c r="A59" s="18"/>
      <c r="B59" s="18"/>
      <c r="C59" s="22" t="s">
        <v>79</v>
      </c>
      <c r="D59" s="28">
        <f t="shared" si="5"/>
        <v>1800000</v>
      </c>
      <c r="E59" s="29"/>
      <c r="F59" s="35">
        <v>100000</v>
      </c>
      <c r="G59" s="35">
        <v>100000</v>
      </c>
      <c r="H59" s="35">
        <v>1200000</v>
      </c>
      <c r="I59" s="35">
        <v>100000</v>
      </c>
      <c r="J59" s="35">
        <v>300000</v>
      </c>
      <c r="K59" s="25"/>
    </row>
    <row r="60" spans="1:11" x14ac:dyDescent="0.4">
      <c r="A60" s="36"/>
      <c r="B60" s="36"/>
      <c r="C60" s="43" t="s">
        <v>80</v>
      </c>
      <c r="D60" s="28">
        <f t="shared" si="5"/>
        <v>1000000</v>
      </c>
      <c r="E60" s="44">
        <v>1000000</v>
      </c>
      <c r="F60" s="45">
        <v>0</v>
      </c>
      <c r="G60" s="45">
        <v>0</v>
      </c>
      <c r="H60" s="45">
        <v>0</v>
      </c>
      <c r="I60" s="45">
        <v>0</v>
      </c>
      <c r="J60" s="45">
        <v>0</v>
      </c>
      <c r="K60" s="25" t="s">
        <v>81</v>
      </c>
    </row>
    <row r="61" spans="1:11" x14ac:dyDescent="0.4">
      <c r="A61" s="46"/>
      <c r="B61" s="46"/>
      <c r="C61" s="47"/>
      <c r="D61" s="48"/>
      <c r="E61" s="48"/>
      <c r="F61" s="49"/>
      <c r="G61" s="49"/>
      <c r="H61" s="49"/>
      <c r="I61" s="49"/>
      <c r="J61" s="49"/>
      <c r="K61" s="50"/>
    </row>
    <row r="62" spans="1:11" x14ac:dyDescent="0.4">
      <c r="C62" s="51"/>
      <c r="D62" s="52"/>
      <c r="E62" s="52"/>
      <c r="F62" s="53"/>
      <c r="G62" s="53"/>
      <c r="H62" s="53"/>
      <c r="I62" s="53"/>
      <c r="J62" s="53"/>
    </row>
    <row r="63" spans="1:11" x14ac:dyDescent="0.4">
      <c r="C63" s="51"/>
      <c r="D63" s="52"/>
      <c r="E63" s="52"/>
      <c r="F63" s="53"/>
      <c r="G63" s="53"/>
      <c r="H63" s="53"/>
      <c r="I63" s="53"/>
      <c r="J63" s="53"/>
    </row>
    <row r="64" spans="1:11" x14ac:dyDescent="0.4">
      <c r="C64" s="51"/>
      <c r="D64" s="52"/>
      <c r="E64" s="52"/>
      <c r="F64" s="53"/>
      <c r="G64" s="53"/>
      <c r="H64" s="53"/>
      <c r="I64" s="53"/>
      <c r="J64" s="53"/>
    </row>
    <row r="65" spans="1:11" x14ac:dyDescent="0.4">
      <c r="C65" s="51"/>
      <c r="D65" s="52"/>
      <c r="E65" s="52"/>
      <c r="F65" s="53"/>
      <c r="G65" s="53"/>
      <c r="H65" s="53"/>
      <c r="I65" s="53"/>
      <c r="J65" s="53"/>
    </row>
    <row r="66" spans="1:11" ht="13.5" customHeight="1" x14ac:dyDescent="0.4">
      <c r="C66" s="51"/>
      <c r="D66" s="3" t="s">
        <v>0</v>
      </c>
      <c r="E66" s="3"/>
      <c r="F66" s="3"/>
      <c r="G66" s="3"/>
      <c r="H66" s="3"/>
      <c r="I66" s="53"/>
      <c r="J66" s="53"/>
    </row>
    <row r="67" spans="1:11" ht="16.5" customHeight="1" x14ac:dyDescent="0.4">
      <c r="C67" s="51"/>
      <c r="D67" s="3"/>
      <c r="E67" s="3"/>
      <c r="F67" s="3"/>
      <c r="G67" s="3"/>
      <c r="H67" s="3"/>
      <c r="I67" s="53"/>
      <c r="J67" s="53"/>
    </row>
    <row r="68" spans="1:11" ht="18.75" customHeight="1" x14ac:dyDescent="0.4">
      <c r="C68" s="10" t="s">
        <v>1</v>
      </c>
      <c r="D68" s="52"/>
      <c r="E68" s="52"/>
      <c r="F68" s="53"/>
      <c r="G68" s="53"/>
      <c r="H68" s="53"/>
      <c r="I68" s="53"/>
      <c r="J68" s="53"/>
      <c r="K68" s="5" t="s">
        <v>82</v>
      </c>
    </row>
    <row r="69" spans="1:11" ht="21" customHeight="1" x14ac:dyDescent="0.4">
      <c r="A69" s="12" t="s">
        <v>3</v>
      </c>
      <c r="B69" s="13"/>
      <c r="C69" s="13"/>
      <c r="D69" s="14" t="s">
        <v>4</v>
      </c>
      <c r="E69" s="15" t="s">
        <v>5</v>
      </c>
      <c r="F69" s="16" t="s">
        <v>6</v>
      </c>
      <c r="G69" s="17" t="s">
        <v>7</v>
      </c>
      <c r="H69" s="17" t="s">
        <v>8</v>
      </c>
      <c r="I69" s="17" t="s">
        <v>9</v>
      </c>
      <c r="J69" s="17" t="s">
        <v>10</v>
      </c>
      <c r="K69" s="17" t="s">
        <v>11</v>
      </c>
    </row>
    <row r="70" spans="1:11" ht="12" customHeight="1" x14ac:dyDescent="0.4">
      <c r="A70" s="54"/>
      <c r="B70" s="54"/>
      <c r="C70" s="19" t="s">
        <v>83</v>
      </c>
      <c r="D70" s="55">
        <f>SUM(E70:J70)</f>
        <v>73440000</v>
      </c>
      <c r="E70" s="20">
        <f>SUM(E71:E82,E83,E90:E93,E94:E97)</f>
        <v>0</v>
      </c>
      <c r="F70" s="20">
        <f>SUM(F71:F82,F83,F90:F93,F94:F97)</f>
        <v>48440000</v>
      </c>
      <c r="G70" s="20">
        <f t="shared" ref="G70:J70" si="6">SUM(G71:G82,G83,G90:G93,G94:G97)</f>
        <v>7590000</v>
      </c>
      <c r="H70" s="20">
        <f t="shared" si="6"/>
        <v>9770000</v>
      </c>
      <c r="I70" s="20">
        <f t="shared" si="6"/>
        <v>1370000</v>
      </c>
      <c r="J70" s="20">
        <f t="shared" si="6"/>
        <v>6270000</v>
      </c>
      <c r="K70" s="25"/>
    </row>
    <row r="71" spans="1:11" x14ac:dyDescent="0.4">
      <c r="A71" s="18"/>
      <c r="B71" s="18"/>
      <c r="C71" s="22" t="s">
        <v>84</v>
      </c>
      <c r="D71" s="34">
        <f>SUM(E71:J71)</f>
        <v>2500000</v>
      </c>
      <c r="E71" s="34"/>
      <c r="F71" s="35">
        <v>1800000</v>
      </c>
      <c r="G71" s="35">
        <v>250000</v>
      </c>
      <c r="H71" s="35">
        <v>250000</v>
      </c>
      <c r="I71" s="35">
        <v>50000</v>
      </c>
      <c r="J71" s="35">
        <v>150000</v>
      </c>
      <c r="K71" s="25"/>
    </row>
    <row r="72" spans="1:11" x14ac:dyDescent="0.4">
      <c r="A72" s="18"/>
      <c r="B72" s="18"/>
      <c r="C72" s="22" t="s">
        <v>85</v>
      </c>
      <c r="D72" s="34">
        <f t="shared" ref="D72:D99" si="7">SUM(E72:J72)</f>
        <v>650000</v>
      </c>
      <c r="E72" s="34"/>
      <c r="F72" s="35">
        <v>430000</v>
      </c>
      <c r="G72" s="35">
        <v>60000</v>
      </c>
      <c r="H72" s="35">
        <v>120000</v>
      </c>
      <c r="I72" s="35">
        <v>10000</v>
      </c>
      <c r="J72" s="35">
        <v>30000</v>
      </c>
      <c r="K72" s="25"/>
    </row>
    <row r="73" spans="1:11" x14ac:dyDescent="0.4">
      <c r="A73" s="18" t="s">
        <v>19</v>
      </c>
      <c r="B73" s="18"/>
      <c r="C73" s="22" t="s">
        <v>86</v>
      </c>
      <c r="D73" s="34">
        <f t="shared" si="7"/>
        <v>100000</v>
      </c>
      <c r="E73" s="34"/>
      <c r="F73" s="35">
        <v>40000</v>
      </c>
      <c r="G73" s="35">
        <v>10000</v>
      </c>
      <c r="H73" s="35">
        <v>10000</v>
      </c>
      <c r="I73" s="35">
        <v>10000</v>
      </c>
      <c r="J73" s="35">
        <v>30000</v>
      </c>
      <c r="K73" s="25"/>
    </row>
    <row r="74" spans="1:11" x14ac:dyDescent="0.4">
      <c r="A74" s="18"/>
      <c r="B74" s="18"/>
      <c r="C74" s="22" t="s">
        <v>87</v>
      </c>
      <c r="D74" s="34">
        <f t="shared" si="7"/>
        <v>500000</v>
      </c>
      <c r="E74" s="34"/>
      <c r="F74" s="35">
        <v>200000</v>
      </c>
      <c r="G74" s="35">
        <v>30000</v>
      </c>
      <c r="H74" s="35">
        <v>100000</v>
      </c>
      <c r="I74" s="35">
        <v>50000</v>
      </c>
      <c r="J74" s="35">
        <v>120000</v>
      </c>
      <c r="K74" s="25"/>
    </row>
    <row r="75" spans="1:11" x14ac:dyDescent="0.4">
      <c r="A75" s="18"/>
      <c r="B75" s="18"/>
      <c r="C75" s="22" t="s">
        <v>88</v>
      </c>
      <c r="D75" s="34">
        <f t="shared" si="7"/>
        <v>3000000</v>
      </c>
      <c r="E75" s="34"/>
      <c r="F75" s="35">
        <v>1970000</v>
      </c>
      <c r="G75" s="35">
        <v>300000</v>
      </c>
      <c r="H75" s="35">
        <v>600000</v>
      </c>
      <c r="I75" s="35">
        <v>50000</v>
      </c>
      <c r="J75" s="35">
        <v>80000</v>
      </c>
      <c r="K75" s="25"/>
    </row>
    <row r="76" spans="1:11" x14ac:dyDescent="0.4">
      <c r="A76" s="18" t="s">
        <v>25</v>
      </c>
      <c r="B76" s="18" t="s">
        <v>61</v>
      </c>
      <c r="C76" s="22" t="s">
        <v>89</v>
      </c>
      <c r="D76" s="34">
        <f t="shared" si="7"/>
        <v>900000</v>
      </c>
      <c r="E76" s="34"/>
      <c r="F76" s="35">
        <v>460000</v>
      </c>
      <c r="G76" s="35">
        <v>70000</v>
      </c>
      <c r="H76" s="35">
        <v>130000</v>
      </c>
      <c r="I76" s="35">
        <v>40000</v>
      </c>
      <c r="J76" s="35">
        <v>200000</v>
      </c>
      <c r="K76" s="25"/>
    </row>
    <row r="77" spans="1:11" x14ac:dyDescent="0.4">
      <c r="A77" s="18"/>
      <c r="B77" s="18"/>
      <c r="C77" s="22" t="s">
        <v>90</v>
      </c>
      <c r="D77" s="34">
        <f t="shared" si="7"/>
        <v>3500000</v>
      </c>
      <c r="E77" s="34"/>
      <c r="F77" s="35">
        <v>1450000</v>
      </c>
      <c r="G77" s="35">
        <v>200000</v>
      </c>
      <c r="H77" s="35">
        <v>400000</v>
      </c>
      <c r="I77" s="35">
        <v>250000</v>
      </c>
      <c r="J77" s="35">
        <v>1200000</v>
      </c>
      <c r="K77" s="25"/>
    </row>
    <row r="78" spans="1:11" x14ac:dyDescent="0.4">
      <c r="A78" s="18"/>
      <c r="B78" s="18"/>
      <c r="C78" s="22" t="s">
        <v>91</v>
      </c>
      <c r="D78" s="34">
        <f t="shared" si="7"/>
        <v>400000</v>
      </c>
      <c r="E78" s="34"/>
      <c r="F78" s="35">
        <v>230000</v>
      </c>
      <c r="G78" s="35">
        <v>20000</v>
      </c>
      <c r="H78" s="35">
        <v>150000</v>
      </c>
      <c r="I78" s="35">
        <v>0</v>
      </c>
      <c r="J78" s="35">
        <v>0</v>
      </c>
      <c r="K78" s="25"/>
    </row>
    <row r="79" spans="1:11" x14ac:dyDescent="0.4">
      <c r="A79" s="18" t="s">
        <v>30</v>
      </c>
      <c r="B79" s="18"/>
      <c r="C79" s="42" t="s">
        <v>92</v>
      </c>
      <c r="D79" s="34">
        <f t="shared" si="7"/>
        <v>10000000</v>
      </c>
      <c r="E79" s="34"/>
      <c r="F79" s="35">
        <v>6700000</v>
      </c>
      <c r="G79" s="35">
        <v>1000000</v>
      </c>
      <c r="H79" s="35">
        <v>1400000</v>
      </c>
      <c r="I79" s="35">
        <v>100000</v>
      </c>
      <c r="J79" s="35">
        <v>800000</v>
      </c>
      <c r="K79" s="25" t="s">
        <v>93</v>
      </c>
    </row>
    <row r="80" spans="1:11" x14ac:dyDescent="0.4">
      <c r="A80" s="27"/>
      <c r="B80" s="18"/>
      <c r="C80" s="42" t="s">
        <v>94</v>
      </c>
      <c r="D80" s="34">
        <f t="shared" si="7"/>
        <v>2000000</v>
      </c>
      <c r="E80" s="34"/>
      <c r="F80" s="35">
        <v>1100000</v>
      </c>
      <c r="G80" s="35">
        <v>200000</v>
      </c>
      <c r="H80" s="35">
        <v>200000</v>
      </c>
      <c r="I80" s="35">
        <v>100000</v>
      </c>
      <c r="J80" s="35">
        <v>400000</v>
      </c>
      <c r="K80" s="25"/>
    </row>
    <row r="81" spans="1:11" x14ac:dyDescent="0.4">
      <c r="A81" s="18"/>
      <c r="B81" s="18"/>
      <c r="C81" s="42" t="s">
        <v>95</v>
      </c>
      <c r="D81" s="34">
        <f t="shared" si="7"/>
        <v>50000</v>
      </c>
      <c r="E81" s="34"/>
      <c r="F81" s="35">
        <v>40000</v>
      </c>
      <c r="G81" s="35">
        <v>10000</v>
      </c>
      <c r="H81" s="35"/>
      <c r="I81" s="35"/>
      <c r="J81" s="35"/>
      <c r="K81" s="25"/>
    </row>
    <row r="82" spans="1:11" x14ac:dyDescent="0.4">
      <c r="A82" s="18" t="s">
        <v>36</v>
      </c>
      <c r="B82" s="18"/>
      <c r="C82" s="42" t="s">
        <v>96</v>
      </c>
      <c r="D82" s="34">
        <f t="shared" si="7"/>
        <v>300000</v>
      </c>
      <c r="E82" s="34"/>
      <c r="F82" s="35">
        <v>120000</v>
      </c>
      <c r="G82" s="35"/>
      <c r="H82" s="35"/>
      <c r="I82" s="35">
        <v>30000</v>
      </c>
      <c r="J82" s="35">
        <v>150000</v>
      </c>
      <c r="K82" s="25"/>
    </row>
    <row r="83" spans="1:11" x14ac:dyDescent="0.4">
      <c r="A83" s="27"/>
      <c r="B83" s="18" t="s">
        <v>71</v>
      </c>
      <c r="C83" s="42" t="s">
        <v>97</v>
      </c>
      <c r="D83" s="34">
        <f t="shared" si="7"/>
        <v>39040000</v>
      </c>
      <c r="E83" s="34"/>
      <c r="F83" s="35">
        <f>SUM(F84:F89)</f>
        <v>27420000</v>
      </c>
      <c r="G83" s="35">
        <f>SUM(G84:G89)</f>
        <v>4500000</v>
      </c>
      <c r="H83" s="35">
        <f>SUM(H84:H89)</f>
        <v>4390000</v>
      </c>
      <c r="I83" s="35">
        <f>SUM(I84:I89)</f>
        <v>230000</v>
      </c>
      <c r="J83" s="35">
        <f>SUM(J84:J89)</f>
        <v>2500000</v>
      </c>
      <c r="K83" s="25"/>
    </row>
    <row r="84" spans="1:11" x14ac:dyDescent="0.4">
      <c r="A84" s="18"/>
      <c r="B84" s="18"/>
      <c r="C84" s="42" t="s">
        <v>98</v>
      </c>
      <c r="D84" s="34">
        <f t="shared" si="7"/>
        <v>1000000</v>
      </c>
      <c r="E84" s="34"/>
      <c r="F84" s="35">
        <v>680000</v>
      </c>
      <c r="G84" s="35">
        <v>120000</v>
      </c>
      <c r="H84" s="35">
        <v>200000</v>
      </c>
      <c r="I84" s="35"/>
      <c r="J84" s="35"/>
      <c r="K84" s="25"/>
    </row>
    <row r="85" spans="1:11" x14ac:dyDescent="0.4">
      <c r="A85" s="18" t="s">
        <v>41</v>
      </c>
      <c r="B85" s="18"/>
      <c r="C85" s="42" t="s">
        <v>99</v>
      </c>
      <c r="D85" s="34">
        <f t="shared" si="7"/>
        <v>19000000</v>
      </c>
      <c r="E85" s="34"/>
      <c r="F85" s="35">
        <v>13700000</v>
      </c>
      <c r="G85" s="35">
        <v>2850000</v>
      </c>
      <c r="H85" s="35">
        <v>2450000</v>
      </c>
      <c r="I85" s="35"/>
      <c r="J85" s="35"/>
      <c r="K85" s="25"/>
    </row>
    <row r="86" spans="1:11" x14ac:dyDescent="0.4">
      <c r="A86" s="27"/>
      <c r="B86" s="18"/>
      <c r="C86" s="42" t="s">
        <v>100</v>
      </c>
      <c r="D86" s="34">
        <f t="shared" si="7"/>
        <v>5040000</v>
      </c>
      <c r="E86" s="34"/>
      <c r="F86" s="35">
        <v>5040000</v>
      </c>
      <c r="G86" s="35"/>
      <c r="H86" s="35"/>
      <c r="I86" s="35"/>
      <c r="J86" s="35"/>
      <c r="K86" s="25"/>
    </row>
    <row r="87" spans="1:11" x14ac:dyDescent="0.4">
      <c r="A87" s="27"/>
      <c r="B87" s="18"/>
      <c r="C87" s="42" t="s">
        <v>101</v>
      </c>
      <c r="D87" s="34">
        <f t="shared" si="7"/>
        <v>7500000</v>
      </c>
      <c r="E87" s="34"/>
      <c r="F87" s="35">
        <v>4900000</v>
      </c>
      <c r="G87" s="35">
        <v>1000000</v>
      </c>
      <c r="H87" s="35">
        <v>1200000</v>
      </c>
      <c r="I87" s="35">
        <v>100000</v>
      </c>
      <c r="J87" s="35">
        <v>300000</v>
      </c>
      <c r="K87" s="25"/>
    </row>
    <row r="88" spans="1:11" x14ac:dyDescent="0.4">
      <c r="A88" s="18" t="s">
        <v>48</v>
      </c>
      <c r="B88" s="18"/>
      <c r="C88" s="42" t="s">
        <v>102</v>
      </c>
      <c r="D88" s="34">
        <f t="shared" si="7"/>
        <v>3500000</v>
      </c>
      <c r="E88" s="34"/>
      <c r="F88" s="35">
        <v>2200000</v>
      </c>
      <c r="G88" s="35">
        <v>500000</v>
      </c>
      <c r="H88" s="35">
        <v>500000</v>
      </c>
      <c r="I88" s="35">
        <v>100000</v>
      </c>
      <c r="J88" s="35">
        <v>200000</v>
      </c>
      <c r="K88" s="25"/>
    </row>
    <row r="89" spans="1:11" x14ac:dyDescent="0.4">
      <c r="A89" s="27"/>
      <c r="B89" s="18"/>
      <c r="C89" s="42" t="s">
        <v>103</v>
      </c>
      <c r="D89" s="34">
        <f t="shared" si="7"/>
        <v>3000000</v>
      </c>
      <c r="E89" s="34"/>
      <c r="F89" s="35">
        <v>900000</v>
      </c>
      <c r="G89" s="35">
        <v>30000</v>
      </c>
      <c r="H89" s="35">
        <v>40000</v>
      </c>
      <c r="I89" s="35">
        <v>30000</v>
      </c>
      <c r="J89" s="35">
        <v>2000000</v>
      </c>
      <c r="K89" s="56"/>
    </row>
    <row r="90" spans="1:11" x14ac:dyDescent="0.4">
      <c r="A90" s="18"/>
      <c r="B90" s="18"/>
      <c r="C90" s="42" t="s">
        <v>104</v>
      </c>
      <c r="D90" s="34">
        <f t="shared" si="7"/>
        <v>400000</v>
      </c>
      <c r="E90" s="34"/>
      <c r="F90" s="35">
        <v>280000</v>
      </c>
      <c r="G90" s="35">
        <v>50000</v>
      </c>
      <c r="H90" s="35">
        <v>50000</v>
      </c>
      <c r="I90" s="35">
        <v>10000</v>
      </c>
      <c r="J90" s="35">
        <v>10000</v>
      </c>
      <c r="K90" s="25"/>
    </row>
    <row r="91" spans="1:11" x14ac:dyDescent="0.4">
      <c r="A91" s="18" t="s">
        <v>53</v>
      </c>
      <c r="B91" s="18"/>
      <c r="C91" s="42" t="s">
        <v>105</v>
      </c>
      <c r="D91" s="34">
        <f t="shared" si="7"/>
        <v>600000</v>
      </c>
      <c r="E91" s="34"/>
      <c r="F91" s="35">
        <v>150000</v>
      </c>
      <c r="G91" s="35">
        <v>150000</v>
      </c>
      <c r="H91" s="35">
        <v>200000</v>
      </c>
      <c r="I91" s="35">
        <v>50000</v>
      </c>
      <c r="J91" s="35">
        <v>50000</v>
      </c>
      <c r="K91" s="25"/>
    </row>
    <row r="92" spans="1:11" x14ac:dyDescent="0.4">
      <c r="A92" s="27"/>
      <c r="B92" s="18"/>
      <c r="C92" s="42" t="s">
        <v>106</v>
      </c>
      <c r="D92" s="34">
        <f t="shared" si="7"/>
        <v>6000000</v>
      </c>
      <c r="E92" s="34"/>
      <c r="F92" s="35">
        <v>3800000</v>
      </c>
      <c r="G92" s="35">
        <v>600000</v>
      </c>
      <c r="H92" s="35">
        <v>1100000</v>
      </c>
      <c r="I92" s="35">
        <v>200000</v>
      </c>
      <c r="J92" s="35">
        <v>300000</v>
      </c>
      <c r="K92" s="25"/>
    </row>
    <row r="93" spans="1:11" x14ac:dyDescent="0.4">
      <c r="A93" s="18"/>
      <c r="B93" s="18"/>
      <c r="C93" s="42" t="s">
        <v>107</v>
      </c>
      <c r="D93" s="34">
        <f>SUM(E93:J93)</f>
        <v>500000</v>
      </c>
      <c r="E93" s="34"/>
      <c r="F93" s="35">
        <v>350000</v>
      </c>
      <c r="G93" s="35">
        <v>40000</v>
      </c>
      <c r="H93" s="35">
        <v>60000</v>
      </c>
      <c r="I93" s="35">
        <v>20000</v>
      </c>
      <c r="J93" s="35">
        <v>30000</v>
      </c>
      <c r="K93" s="25"/>
    </row>
    <row r="94" spans="1:11" x14ac:dyDescent="0.4">
      <c r="A94" s="27" t="s">
        <v>57</v>
      </c>
      <c r="B94" s="18"/>
      <c r="C94" s="42" t="s">
        <v>108</v>
      </c>
      <c r="D94" s="34">
        <f t="shared" si="7"/>
        <v>400000</v>
      </c>
      <c r="E94" s="34"/>
      <c r="F94" s="35">
        <v>200000</v>
      </c>
      <c r="G94" s="35">
        <v>50000</v>
      </c>
      <c r="H94" s="35">
        <v>130000</v>
      </c>
      <c r="I94" s="35">
        <v>10000</v>
      </c>
      <c r="J94" s="35">
        <v>10000</v>
      </c>
      <c r="K94" s="25"/>
    </row>
    <row r="95" spans="1:11" x14ac:dyDescent="0.4">
      <c r="A95" s="18"/>
      <c r="B95" s="18"/>
      <c r="C95" s="22" t="s">
        <v>109</v>
      </c>
      <c r="D95" s="34">
        <f t="shared" si="7"/>
        <v>600000</v>
      </c>
      <c r="E95" s="34"/>
      <c r="F95" s="35">
        <v>400000</v>
      </c>
      <c r="G95" s="35">
        <v>50000</v>
      </c>
      <c r="H95" s="35">
        <v>80000</v>
      </c>
      <c r="I95" s="35">
        <v>60000</v>
      </c>
      <c r="J95" s="35">
        <v>10000</v>
      </c>
      <c r="K95" s="25"/>
    </row>
    <row r="96" spans="1:11" x14ac:dyDescent="0.4">
      <c r="A96" s="18" t="s">
        <v>61</v>
      </c>
      <c r="B96" s="18"/>
      <c r="C96" s="22" t="s">
        <v>110</v>
      </c>
      <c r="D96" s="34">
        <f t="shared" si="7"/>
        <v>500000</v>
      </c>
      <c r="E96" s="34"/>
      <c r="F96" s="35">
        <v>300000</v>
      </c>
      <c r="G96" s="35"/>
      <c r="H96" s="35">
        <v>100000</v>
      </c>
      <c r="I96" s="35"/>
      <c r="J96" s="35">
        <v>100000</v>
      </c>
      <c r="K96" s="25"/>
    </row>
    <row r="97" spans="1:11" x14ac:dyDescent="0.4">
      <c r="A97" s="27"/>
      <c r="B97" s="18"/>
      <c r="C97" s="22" t="s">
        <v>111</v>
      </c>
      <c r="D97" s="34">
        <f>SUM(E97:J97)</f>
        <v>1500000</v>
      </c>
      <c r="E97" s="35">
        <f t="shared" ref="E97:J97" si="8">SUM(E98:E99)</f>
        <v>0</v>
      </c>
      <c r="F97" s="35">
        <f t="shared" si="8"/>
        <v>1000000</v>
      </c>
      <c r="G97" s="35">
        <f t="shared" si="8"/>
        <v>0</v>
      </c>
      <c r="H97" s="35">
        <f t="shared" si="8"/>
        <v>300000</v>
      </c>
      <c r="I97" s="35">
        <f t="shared" si="8"/>
        <v>100000</v>
      </c>
      <c r="J97" s="35">
        <f t="shared" si="8"/>
        <v>100000</v>
      </c>
      <c r="K97" s="25"/>
    </row>
    <row r="98" spans="1:11" x14ac:dyDescent="0.4">
      <c r="A98" s="27"/>
      <c r="B98" s="18"/>
      <c r="C98" s="22" t="s">
        <v>112</v>
      </c>
      <c r="D98" s="29">
        <f>SUM(E98:J98)</f>
        <v>1500000</v>
      </c>
      <c r="E98" s="29"/>
      <c r="F98" s="35">
        <v>1000000</v>
      </c>
      <c r="G98" s="35"/>
      <c r="H98" s="35">
        <v>300000</v>
      </c>
      <c r="I98" s="35">
        <v>100000</v>
      </c>
      <c r="J98" s="35">
        <v>100000</v>
      </c>
      <c r="K98" s="25"/>
    </row>
    <row r="99" spans="1:11" x14ac:dyDescent="0.4">
      <c r="A99" s="18"/>
      <c r="B99" s="18"/>
      <c r="C99" s="22" t="s">
        <v>113</v>
      </c>
      <c r="D99" s="34">
        <f t="shared" si="7"/>
        <v>0</v>
      </c>
      <c r="E99" s="34"/>
      <c r="F99" s="35">
        <v>0</v>
      </c>
      <c r="G99" s="35">
        <v>0</v>
      </c>
      <c r="H99" s="35">
        <v>0</v>
      </c>
      <c r="I99" s="35"/>
      <c r="J99" s="35"/>
      <c r="K99" s="56"/>
    </row>
    <row r="100" spans="1:11" x14ac:dyDescent="0.4">
      <c r="A100" s="18"/>
      <c r="B100" s="18"/>
      <c r="C100" s="19" t="s">
        <v>114</v>
      </c>
      <c r="D100" s="31">
        <f>SUM(E100:J100)</f>
        <v>0</v>
      </c>
      <c r="E100" s="31"/>
      <c r="F100" s="32">
        <v>0</v>
      </c>
      <c r="G100" s="32"/>
      <c r="H100" s="32"/>
      <c r="I100" s="32"/>
      <c r="J100" s="32"/>
      <c r="K100" s="25"/>
    </row>
    <row r="101" spans="1:11" x14ac:dyDescent="0.4">
      <c r="A101" s="18"/>
      <c r="B101" s="36"/>
      <c r="C101" s="37" t="s">
        <v>115</v>
      </c>
      <c r="D101" s="57">
        <f>SUM(E101:J101)</f>
        <v>486740000</v>
      </c>
      <c r="E101" s="39">
        <f t="shared" ref="E101:J101" si="9">SUM(E40,E47,E70,E100)</f>
        <v>1150000</v>
      </c>
      <c r="F101" s="39">
        <f t="shared" si="9"/>
        <v>296450000</v>
      </c>
      <c r="G101" s="39">
        <f t="shared" si="9"/>
        <v>51105000</v>
      </c>
      <c r="H101" s="39">
        <f t="shared" si="9"/>
        <v>81850000</v>
      </c>
      <c r="I101" s="39">
        <f t="shared" si="9"/>
        <v>12735000</v>
      </c>
      <c r="J101" s="58">
        <f t="shared" si="9"/>
        <v>43450000</v>
      </c>
      <c r="K101" s="25"/>
    </row>
    <row r="102" spans="1:11" x14ac:dyDescent="0.4">
      <c r="A102" s="27"/>
      <c r="B102" s="59"/>
      <c r="C102" s="60" t="s">
        <v>116</v>
      </c>
      <c r="D102" s="61">
        <f t="shared" ref="D102:D123" si="10">SUM(E102:J102)</f>
        <v>31266000</v>
      </c>
      <c r="E102" s="62">
        <f t="shared" ref="E102:J102" si="11">E39-E101</f>
        <v>-1050000</v>
      </c>
      <c r="F102" s="62">
        <f t="shared" si="11"/>
        <v>21447400</v>
      </c>
      <c r="G102" s="62">
        <f t="shared" si="11"/>
        <v>5781000</v>
      </c>
      <c r="H102" s="62">
        <f t="shared" si="11"/>
        <v>4004600</v>
      </c>
      <c r="I102" s="62">
        <f t="shared" si="11"/>
        <v>-495000</v>
      </c>
      <c r="J102" s="62">
        <f t="shared" si="11"/>
        <v>1578000</v>
      </c>
      <c r="K102" s="25"/>
    </row>
    <row r="103" spans="1:11" x14ac:dyDescent="0.4">
      <c r="A103" s="54"/>
      <c r="B103" s="63" t="s">
        <v>117</v>
      </c>
      <c r="C103" s="22" t="s">
        <v>118</v>
      </c>
      <c r="D103" s="29">
        <f t="shared" si="10"/>
        <v>0</v>
      </c>
      <c r="E103" s="29"/>
      <c r="F103" s="64"/>
      <c r="G103" s="64"/>
      <c r="H103" s="64"/>
      <c r="I103" s="64"/>
      <c r="J103" s="64"/>
      <c r="K103" s="25"/>
    </row>
    <row r="104" spans="1:11" x14ac:dyDescent="0.4">
      <c r="A104" s="18"/>
      <c r="B104" s="65"/>
      <c r="C104" s="22" t="s">
        <v>119</v>
      </c>
      <c r="D104" s="29">
        <f>SUM(F104:J104)</f>
        <v>12000000</v>
      </c>
      <c r="E104" s="29"/>
      <c r="F104" s="66">
        <v>12000000</v>
      </c>
      <c r="G104" s="66"/>
      <c r="H104" s="66"/>
      <c r="I104" s="66"/>
      <c r="J104" s="66"/>
      <c r="K104" s="25"/>
    </row>
    <row r="105" spans="1:11" x14ac:dyDescent="0.4">
      <c r="A105" s="18" t="s">
        <v>120</v>
      </c>
      <c r="B105" s="67"/>
      <c r="C105" s="68" t="s">
        <v>121</v>
      </c>
      <c r="D105" s="69">
        <f>SUM(E105:J105)</f>
        <v>12000000</v>
      </c>
      <c r="E105" s="69">
        <f>SUM(E103:E104)</f>
        <v>0</v>
      </c>
      <c r="F105" s="69">
        <f t="shared" ref="F105:J105" si="12">SUM(F103:F104)</f>
        <v>12000000</v>
      </c>
      <c r="G105" s="69">
        <f t="shared" si="12"/>
        <v>0</v>
      </c>
      <c r="H105" s="69">
        <f t="shared" si="12"/>
        <v>0</v>
      </c>
      <c r="I105" s="69">
        <f t="shared" si="12"/>
        <v>0</v>
      </c>
      <c r="J105" s="69">
        <f t="shared" si="12"/>
        <v>0</v>
      </c>
      <c r="K105" s="25"/>
    </row>
    <row r="106" spans="1:11" x14ac:dyDescent="0.4">
      <c r="A106" s="18" t="s">
        <v>122</v>
      </c>
      <c r="B106" s="18"/>
      <c r="C106" s="22" t="s">
        <v>123</v>
      </c>
      <c r="D106" s="29">
        <f t="shared" si="10"/>
        <v>0</v>
      </c>
      <c r="E106" s="29"/>
      <c r="F106" s="35">
        <f>SUM(F107)</f>
        <v>0</v>
      </c>
      <c r="G106" s="35">
        <f>SUM(G107)</f>
        <v>0</v>
      </c>
      <c r="H106" s="35">
        <f>SUM(H107)</f>
        <v>0</v>
      </c>
      <c r="I106" s="35">
        <f>SUM(I107)</f>
        <v>0</v>
      </c>
      <c r="J106" s="35">
        <f>SUM(J107)</f>
        <v>0</v>
      </c>
      <c r="K106" s="25"/>
    </row>
    <row r="107" spans="1:11" x14ac:dyDescent="0.4">
      <c r="A107" s="18" t="s">
        <v>124</v>
      </c>
      <c r="B107" s="18"/>
      <c r="C107" s="22" t="s">
        <v>125</v>
      </c>
      <c r="D107" s="29">
        <f t="shared" si="10"/>
        <v>0</v>
      </c>
      <c r="E107" s="29"/>
      <c r="F107" s="35"/>
      <c r="G107" s="35"/>
      <c r="H107" s="35"/>
      <c r="I107" s="35"/>
      <c r="J107" s="35"/>
      <c r="K107" s="25"/>
    </row>
    <row r="108" spans="1:11" x14ac:dyDescent="0.4">
      <c r="A108" s="18" t="s">
        <v>126</v>
      </c>
      <c r="B108" s="18" t="s">
        <v>61</v>
      </c>
      <c r="C108" s="22" t="s">
        <v>127</v>
      </c>
      <c r="D108" s="29">
        <f>SUM(E108:J108)</f>
        <v>37950000</v>
      </c>
      <c r="E108" s="29"/>
      <c r="F108" s="35">
        <f>SUM(F109:F113)</f>
        <v>31925000</v>
      </c>
      <c r="G108" s="35">
        <f t="shared" ref="G108:J108" si="13">SUM(G110:G114)</f>
        <v>5525000</v>
      </c>
      <c r="H108" s="35">
        <f t="shared" si="13"/>
        <v>500000</v>
      </c>
      <c r="I108" s="35">
        <f t="shared" si="13"/>
        <v>0</v>
      </c>
      <c r="J108" s="35">
        <f t="shared" si="13"/>
        <v>0</v>
      </c>
      <c r="K108" s="25"/>
    </row>
    <row r="109" spans="1:11" x14ac:dyDescent="0.4">
      <c r="A109" s="18"/>
      <c r="B109" s="18"/>
      <c r="C109" s="70" t="s">
        <v>128</v>
      </c>
      <c r="D109" s="29">
        <f>SUM(E109:J109)</f>
        <v>0</v>
      </c>
      <c r="E109" s="29"/>
      <c r="F109" s="35"/>
      <c r="G109" s="35"/>
      <c r="H109" s="35"/>
      <c r="I109" s="35"/>
      <c r="J109" s="35"/>
      <c r="K109" s="25"/>
    </row>
    <row r="110" spans="1:11" x14ac:dyDescent="0.4">
      <c r="A110" s="18"/>
      <c r="B110" s="18"/>
      <c r="C110" s="70" t="s">
        <v>129</v>
      </c>
      <c r="D110" s="29">
        <f>SUM(E110:J110)</f>
        <v>7500000</v>
      </c>
      <c r="E110" s="29"/>
      <c r="F110" s="35">
        <v>6375000</v>
      </c>
      <c r="G110" s="35">
        <v>1125000</v>
      </c>
      <c r="H110" s="35"/>
      <c r="I110" s="35"/>
      <c r="J110" s="35"/>
      <c r="K110" s="25" t="s">
        <v>130</v>
      </c>
    </row>
    <row r="111" spans="1:11" x14ac:dyDescent="0.4">
      <c r="A111" s="18" t="s">
        <v>41</v>
      </c>
      <c r="B111" s="18"/>
      <c r="C111" s="70" t="s">
        <v>131</v>
      </c>
      <c r="D111" s="34">
        <f t="shared" si="10"/>
        <v>3000000</v>
      </c>
      <c r="E111" s="34"/>
      <c r="F111" s="35">
        <v>2100000</v>
      </c>
      <c r="G111" s="35">
        <v>400000</v>
      </c>
      <c r="H111" s="35">
        <v>500000</v>
      </c>
      <c r="I111" s="35"/>
      <c r="J111" s="35"/>
      <c r="K111" s="25" t="s">
        <v>132</v>
      </c>
    </row>
    <row r="112" spans="1:11" x14ac:dyDescent="0.4">
      <c r="A112" s="18" t="s">
        <v>48</v>
      </c>
      <c r="B112" s="18"/>
      <c r="C112" s="22" t="s">
        <v>133</v>
      </c>
      <c r="D112" s="29">
        <f t="shared" si="10"/>
        <v>0</v>
      </c>
      <c r="E112" s="29"/>
      <c r="F112" s="35"/>
      <c r="G112" s="35"/>
      <c r="H112" s="35"/>
      <c r="I112" s="35"/>
      <c r="J112" s="35"/>
      <c r="K112" s="25"/>
    </row>
    <row r="113" spans="1:11" x14ac:dyDescent="0.4">
      <c r="A113" s="18" t="s">
        <v>53</v>
      </c>
      <c r="B113" s="18"/>
      <c r="C113" s="22" t="s">
        <v>134</v>
      </c>
      <c r="D113" s="29">
        <f t="shared" si="10"/>
        <v>27450000</v>
      </c>
      <c r="E113" s="29"/>
      <c r="F113" s="35">
        <v>23450000</v>
      </c>
      <c r="G113" s="35">
        <v>4000000</v>
      </c>
      <c r="H113" s="35"/>
      <c r="I113" s="35"/>
      <c r="J113" s="35"/>
      <c r="K113" s="25" t="s">
        <v>135</v>
      </c>
    </row>
    <row r="114" spans="1:11" x14ac:dyDescent="0.4">
      <c r="A114" s="18" t="s">
        <v>57</v>
      </c>
      <c r="B114" s="18" t="s">
        <v>136</v>
      </c>
      <c r="C114" s="22" t="s">
        <v>137</v>
      </c>
      <c r="D114" s="29">
        <f t="shared" si="10"/>
        <v>0</v>
      </c>
      <c r="E114" s="29"/>
      <c r="F114" s="35"/>
      <c r="G114" s="35"/>
      <c r="H114" s="35"/>
      <c r="I114" s="35"/>
      <c r="J114" s="35"/>
      <c r="K114" s="25"/>
    </row>
    <row r="115" spans="1:11" x14ac:dyDescent="0.4">
      <c r="A115" s="18" t="s">
        <v>61</v>
      </c>
      <c r="B115" s="18"/>
      <c r="C115" s="22" t="s">
        <v>138</v>
      </c>
      <c r="D115" s="29">
        <f t="shared" si="10"/>
        <v>0</v>
      </c>
      <c r="E115" s="29"/>
      <c r="F115" s="35">
        <f>SUM(F116:F116)</f>
        <v>0</v>
      </c>
      <c r="G115" s="35">
        <f>SUM(G116:G116)</f>
        <v>0</v>
      </c>
      <c r="H115" s="35">
        <f>SUM(H116:H116)</f>
        <v>0</v>
      </c>
      <c r="I115" s="35">
        <f>SUM(I116:I116)</f>
        <v>0</v>
      </c>
      <c r="J115" s="35">
        <f>SUM(J116:J116)</f>
        <v>0</v>
      </c>
      <c r="K115" s="25"/>
    </row>
    <row r="116" spans="1:11" x14ac:dyDescent="0.4">
      <c r="A116" s="18"/>
      <c r="B116" s="18"/>
      <c r="C116" s="22" t="s">
        <v>139</v>
      </c>
      <c r="D116" s="29">
        <f t="shared" si="10"/>
        <v>0</v>
      </c>
      <c r="E116" s="29"/>
      <c r="F116" s="35">
        <v>0</v>
      </c>
      <c r="G116" s="35">
        <v>0</v>
      </c>
      <c r="H116" s="35"/>
      <c r="I116" s="35"/>
      <c r="J116" s="35"/>
      <c r="K116" s="25"/>
    </row>
    <row r="117" spans="1:11" x14ac:dyDescent="0.4">
      <c r="A117" s="18"/>
      <c r="B117" s="18"/>
      <c r="C117" s="22" t="s">
        <v>140</v>
      </c>
      <c r="D117" s="29">
        <f t="shared" si="10"/>
        <v>0</v>
      </c>
      <c r="E117" s="29"/>
      <c r="F117" s="35"/>
      <c r="G117" s="35"/>
      <c r="H117" s="35"/>
      <c r="I117" s="35"/>
      <c r="J117" s="35"/>
      <c r="K117" s="25"/>
    </row>
    <row r="118" spans="1:11" x14ac:dyDescent="0.4">
      <c r="A118" s="18"/>
      <c r="B118" s="18"/>
      <c r="C118" s="68" t="s">
        <v>141</v>
      </c>
      <c r="D118" s="69">
        <f>SUM(E118:J118)</f>
        <v>37950000</v>
      </c>
      <c r="E118" s="69"/>
      <c r="F118" s="71">
        <f>SUM(F106,F108,F115,F117)</f>
        <v>31925000</v>
      </c>
      <c r="G118" s="71">
        <f>SUM(G106,G108,G115,G117)</f>
        <v>5525000</v>
      </c>
      <c r="H118" s="71">
        <f>SUM(H106,H108,H115,H117)</f>
        <v>500000</v>
      </c>
      <c r="I118" s="71">
        <f>SUM(I106,I108,I115)</f>
        <v>0</v>
      </c>
      <c r="J118" s="71">
        <f>SUM(J106,J108,J115)</f>
        <v>0</v>
      </c>
      <c r="K118" s="25"/>
    </row>
    <row r="119" spans="1:11" x14ac:dyDescent="0.4">
      <c r="A119" s="36"/>
      <c r="B119" s="59"/>
      <c r="C119" s="72" t="s">
        <v>142</v>
      </c>
      <c r="D119" s="73">
        <f>SUM(E119:J119)</f>
        <v>-25950000</v>
      </c>
      <c r="E119" s="74">
        <v>0</v>
      </c>
      <c r="F119" s="75">
        <f>F105-F118</f>
        <v>-19925000</v>
      </c>
      <c r="G119" s="75">
        <f>G105-G118</f>
        <v>-5525000</v>
      </c>
      <c r="H119" s="75">
        <f>H105-H118</f>
        <v>-500000</v>
      </c>
      <c r="I119" s="75">
        <f>I105-I118</f>
        <v>0</v>
      </c>
      <c r="J119" s="75">
        <f>J105-J118</f>
        <v>0</v>
      </c>
      <c r="K119" s="25"/>
    </row>
    <row r="120" spans="1:11" x14ac:dyDescent="0.4">
      <c r="A120" s="18" t="s">
        <v>143</v>
      </c>
      <c r="B120" s="63" t="s">
        <v>144</v>
      </c>
      <c r="C120" s="22" t="s">
        <v>145</v>
      </c>
      <c r="D120" s="34">
        <f>SUM(E120:J120)</f>
        <v>20000000</v>
      </c>
      <c r="E120" s="29"/>
      <c r="F120" s="33">
        <v>18500000</v>
      </c>
      <c r="G120" s="33">
        <v>1500000</v>
      </c>
      <c r="H120" s="33"/>
      <c r="I120" s="28"/>
      <c r="J120" s="28"/>
      <c r="K120" s="25"/>
    </row>
    <row r="121" spans="1:11" x14ac:dyDescent="0.4">
      <c r="A121" s="18" t="s">
        <v>146</v>
      </c>
      <c r="B121" s="67"/>
      <c r="C121" s="19" t="s">
        <v>147</v>
      </c>
      <c r="D121" s="31">
        <f>SUM(D120:D120)</f>
        <v>20000000</v>
      </c>
      <c r="E121" s="31"/>
      <c r="F121" s="32">
        <f>SUM(F120)</f>
        <v>18500000</v>
      </c>
      <c r="G121" s="32">
        <f t="shared" ref="G121:J121" si="14">SUM(G120)</f>
        <v>1500000</v>
      </c>
      <c r="H121" s="32">
        <f t="shared" si="14"/>
        <v>0</v>
      </c>
      <c r="I121" s="32">
        <f t="shared" si="14"/>
        <v>0</v>
      </c>
      <c r="J121" s="32">
        <f t="shared" si="14"/>
        <v>0</v>
      </c>
      <c r="K121" s="25"/>
    </row>
    <row r="122" spans="1:11" x14ac:dyDescent="0.4">
      <c r="A122" s="18" t="s">
        <v>148</v>
      </c>
      <c r="B122" s="18" t="s">
        <v>61</v>
      </c>
      <c r="C122" s="22" t="s">
        <v>149</v>
      </c>
      <c r="D122" s="29">
        <f t="shared" si="10"/>
        <v>0</v>
      </c>
      <c r="E122" s="29"/>
      <c r="F122" s="64"/>
      <c r="G122" s="64"/>
      <c r="H122" s="64"/>
      <c r="I122" s="64"/>
      <c r="J122" s="64"/>
      <c r="K122" s="25"/>
    </row>
    <row r="123" spans="1:11" x14ac:dyDescent="0.4">
      <c r="A123" s="18"/>
      <c r="B123" s="18" t="s">
        <v>71</v>
      </c>
      <c r="C123" s="19" t="s">
        <v>150</v>
      </c>
      <c r="D123" s="31">
        <f t="shared" si="10"/>
        <v>0</v>
      </c>
      <c r="E123" s="31"/>
      <c r="F123" s="32">
        <v>0</v>
      </c>
      <c r="G123" s="32">
        <v>0</v>
      </c>
      <c r="H123" s="32">
        <v>0</v>
      </c>
      <c r="I123" s="32"/>
      <c r="J123" s="32"/>
      <c r="K123" s="25"/>
    </row>
    <row r="124" spans="1:11" x14ac:dyDescent="0.4">
      <c r="A124" s="18"/>
      <c r="B124" s="54"/>
      <c r="C124" s="72" t="s">
        <v>151</v>
      </c>
      <c r="D124" s="74">
        <f>SUM(D121-D123)</f>
        <v>20000000</v>
      </c>
      <c r="E124" s="74">
        <f t="shared" ref="E124:J124" si="15">SUM(E121-E123)</f>
        <v>0</v>
      </c>
      <c r="F124" s="74">
        <f t="shared" si="15"/>
        <v>18500000</v>
      </c>
      <c r="G124" s="74">
        <f t="shared" si="15"/>
        <v>1500000</v>
      </c>
      <c r="H124" s="74">
        <f t="shared" si="15"/>
        <v>0</v>
      </c>
      <c r="I124" s="74">
        <f t="shared" si="15"/>
        <v>0</v>
      </c>
      <c r="J124" s="74">
        <f t="shared" si="15"/>
        <v>0</v>
      </c>
      <c r="K124" s="25"/>
    </row>
    <row r="125" spans="1:11" x14ac:dyDescent="0.4">
      <c r="A125" s="76" t="s">
        <v>152</v>
      </c>
      <c r="B125" s="77"/>
      <c r="C125" s="78"/>
      <c r="D125" s="79">
        <f>SUM(E125:J125)</f>
        <v>25316000</v>
      </c>
      <c r="E125" s="80">
        <f t="shared" ref="E125:J125" si="16">E102+E119+E124</f>
        <v>-1050000</v>
      </c>
      <c r="F125" s="80">
        <f>F102+F119+F124</f>
        <v>20022400</v>
      </c>
      <c r="G125" s="80">
        <f t="shared" si="16"/>
        <v>1756000</v>
      </c>
      <c r="H125" s="80">
        <f t="shared" si="16"/>
        <v>3504600</v>
      </c>
      <c r="I125" s="80">
        <f t="shared" si="16"/>
        <v>-495000</v>
      </c>
      <c r="J125" s="81">
        <f t="shared" si="16"/>
        <v>1578000</v>
      </c>
      <c r="K125" s="25"/>
    </row>
    <row r="126" spans="1:11" x14ac:dyDescent="0.4">
      <c r="A126" s="82" t="s">
        <v>153</v>
      </c>
      <c r="B126" s="83"/>
      <c r="C126" s="84"/>
      <c r="D126" s="85">
        <v>349695932</v>
      </c>
      <c r="E126" s="85"/>
      <c r="F126" s="86"/>
      <c r="G126" s="86"/>
      <c r="H126" s="86"/>
      <c r="I126" s="86"/>
      <c r="J126" s="86"/>
      <c r="K126" s="25"/>
    </row>
    <row r="127" spans="1:11" x14ac:dyDescent="0.4">
      <c r="A127" s="87" t="s">
        <v>154</v>
      </c>
      <c r="B127" s="88"/>
      <c r="C127" s="89"/>
      <c r="D127" s="44">
        <f>+D125+D126</f>
        <v>375011932</v>
      </c>
      <c r="E127" s="44"/>
      <c r="F127" s="45"/>
      <c r="G127" s="45"/>
      <c r="H127" s="45"/>
      <c r="I127" s="45"/>
      <c r="J127" s="45"/>
      <c r="K127" s="90"/>
    </row>
    <row r="128" spans="1:11" x14ac:dyDescent="0.4">
      <c r="D128" s="91"/>
      <c r="E128" s="91"/>
      <c r="F128" s="50"/>
      <c r="G128" s="50"/>
      <c r="H128" s="50"/>
      <c r="I128" s="50"/>
      <c r="J128" s="50"/>
      <c r="K128" s="50"/>
    </row>
    <row r="142" spans="4:8" x14ac:dyDescent="0.4">
      <c r="D142" s="92"/>
      <c r="E142" s="92"/>
      <c r="F142" s="92"/>
      <c r="G142" s="92"/>
      <c r="H142" s="92"/>
    </row>
    <row r="143" spans="4:8" x14ac:dyDescent="0.4">
      <c r="D143" s="92"/>
      <c r="E143" s="92"/>
      <c r="F143" s="92"/>
      <c r="G143" s="92"/>
      <c r="H143" s="92"/>
    </row>
  </sheetData>
  <mergeCells count="11">
    <mergeCell ref="B120:B121"/>
    <mergeCell ref="A125:C125"/>
    <mergeCell ref="A126:C126"/>
    <mergeCell ref="A127:C127"/>
    <mergeCell ref="D142:H143"/>
    <mergeCell ref="D1:H2"/>
    <mergeCell ref="A5:C5"/>
    <mergeCell ref="K41:K42"/>
    <mergeCell ref="D66:H67"/>
    <mergeCell ref="A69:C69"/>
    <mergeCell ref="B103:B105"/>
  </mergeCells>
  <phoneticPr fontId="2"/>
  <printOptions horizontalCentered="1" verticalCentered="1"/>
  <pageMargins left="0.23622047244094491" right="0.23622047244094491" top="0.47244094488188981" bottom="0" header="0.31496062992125984" footer="0.31496062992125984"/>
  <pageSetup paperSize="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予算書各事業所 (R6.3）</vt:lpstr>
      <vt:lpstr>'予算書各事業所 (R6.3）'!Print_Area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和人会トリアス</dc:creator>
  <cp:lastModifiedBy>和人会トリアス</cp:lastModifiedBy>
  <dcterms:created xsi:type="dcterms:W3CDTF">2024-07-09T00:16:01Z</dcterms:created>
  <dcterms:modified xsi:type="dcterms:W3CDTF">2024-07-09T00:17:37Z</dcterms:modified>
</cp:coreProperties>
</file>